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en_skoroszyt" hidePivotFieldList="1"/>
  <mc:AlternateContent xmlns:mc="http://schemas.openxmlformats.org/markup-compatibility/2006">
    <mc:Choice Requires="x15">
      <x15ac:absPath xmlns:x15ac="http://schemas.microsoft.com/office/spreadsheetml/2010/11/ac" url="S:\DU\UU\REPOZYTORIUM POSTĘPOWAŃ\2024\GK\20242661 Papier GK 2025\13. Pytania odpowiedzi i modyfikacje\Pytania 2\"/>
    </mc:Choice>
  </mc:AlternateContent>
  <xr:revisionPtr revIDLastSave="0" documentId="13_ncr:1_{EB3E33CE-CCE0-45F9-8E82-4E807306268A}" xr6:coauthVersionLast="47" xr6:coauthVersionMax="47" xr10:uidLastSave="{00000000-0000-0000-0000-000000000000}"/>
  <bookViews>
    <workbookView xWindow="28680" yWindow="-120" windowWidth="29040" windowHeight="15720" tabRatio="849" firstSheet="1" activeTab="1" xr2:uid="{00000000-000D-0000-FFFF-FFFF00000000}"/>
  </bookViews>
  <sheets>
    <sheet name="Pomocniczy" sheetId="13" state="hidden" r:id="rId1"/>
    <sheet name="Załącznik 1 - Formularz Oferty" sheetId="1" r:id="rId2"/>
    <sheet name="zadanie 1-4" sheetId="9" state="hidden" r:id="rId3"/>
    <sheet name="Zadanie55" sheetId="10" state="hidden" r:id="rId4"/>
    <sheet name="Zadanie66" sheetId="11" state="hidden" r:id="rId5"/>
    <sheet name="Zadanie77" sheetId="12" state="hidden" r:id="rId6"/>
    <sheet name="Załącznik 2-F.O. dla Zadania 1" sheetId="2" r:id="rId7"/>
    <sheet name="Załącznik 3-F.O. dla Zadania 2" sheetId="3" r:id="rId8"/>
    <sheet name="Załącznik 4-F.O. dla Zadania 3" sheetId="21" r:id="rId9"/>
    <sheet name="Załącznik 5-F.O. dla Zadania 4" sheetId="5" r:id="rId10"/>
    <sheet name="Załącznik 6-F.O. dla Zadania 5" sheetId="6" r:id="rId11"/>
    <sheet name="Załącznik 7-F.O. dla Zadania 6" sheetId="7" r:id="rId12"/>
    <sheet name="Załącznik 8-F.O. dla Zadania 7" sheetId="8" r:id="rId13"/>
    <sheet name="zad1" sheetId="14" state="veryHidden" r:id="rId14"/>
    <sheet name="zad2" sheetId="15" state="veryHidden" r:id="rId15"/>
    <sheet name="zad3" sheetId="16" state="veryHidden" r:id="rId16"/>
    <sheet name="zad4" sheetId="17" state="veryHidden" r:id="rId17"/>
    <sheet name="zad5" sheetId="18" state="veryHidden" r:id="rId18"/>
    <sheet name="zad6" sheetId="19" state="veryHidden" r:id="rId19"/>
    <sheet name="zad7" sheetId="20" state="veryHidden" r:id="rId20"/>
  </sheets>
  <definedNames>
    <definedName name="_xlnm._FilterDatabase" localSheetId="1" hidden="1">'Załącznik 1 - Formularz Oferty'!$B$52:$G$52</definedName>
    <definedName name="_xlnm._FilterDatabase" localSheetId="6" hidden="1">'Załącznik 2-F.O. dla Zadania 1'!$A$21:$AD$47</definedName>
    <definedName name="_xlnm._FilterDatabase" localSheetId="7" hidden="1">'Załącznik 3-F.O. dla Zadania 2'!$A$21:$X$47</definedName>
    <definedName name="_xlnm._FilterDatabase" localSheetId="9" hidden="1">'Załącznik 5-F.O. dla Zadania 4'!$B$21:$V$21</definedName>
    <definedName name="_xlnm._FilterDatabase" localSheetId="10" hidden="1">'Załącznik 6-F.O. dla Zadania 5'!$B$21:$R$45</definedName>
    <definedName name="_xlnm._FilterDatabase" localSheetId="11" hidden="1">'Załącznik 7-F.O. dla Zadania 6'!$B$21:$P$32</definedName>
    <definedName name="_xlnm._FilterDatabase" localSheetId="12" hidden="1">'Załącznik 8-F.O. dla Zadania 7'!$B$21:$X$34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0" i="21" l="1"/>
  <c r="C50" i="21"/>
  <c r="G46" i="21"/>
  <c r="F46" i="21"/>
  <c r="P46" i="21" s="1"/>
  <c r="G45" i="21"/>
  <c r="F45" i="21"/>
  <c r="H45" i="21" s="1"/>
  <c r="G44" i="21"/>
  <c r="F44" i="21"/>
  <c r="R44" i="21" s="1"/>
  <c r="G43" i="21"/>
  <c r="F43" i="21"/>
  <c r="P43" i="21" s="1"/>
  <c r="G42" i="21"/>
  <c r="F42" i="21"/>
  <c r="R42" i="21" s="1"/>
  <c r="G41" i="21"/>
  <c r="F41" i="21"/>
  <c r="P41" i="21" s="1"/>
  <c r="G40" i="21"/>
  <c r="F40" i="21"/>
  <c r="P40" i="21" s="1"/>
  <c r="G39" i="21"/>
  <c r="F39" i="21"/>
  <c r="P39" i="21" s="1"/>
  <c r="G38" i="21"/>
  <c r="F38" i="21"/>
  <c r="V38" i="21" s="1"/>
  <c r="G37" i="21"/>
  <c r="F37" i="21"/>
  <c r="V37" i="21" s="1"/>
  <c r="G36" i="21"/>
  <c r="F36" i="21"/>
  <c r="P36" i="21" s="1"/>
  <c r="G35" i="21"/>
  <c r="F35" i="21"/>
  <c r="P35" i="21" s="1"/>
  <c r="G34" i="21"/>
  <c r="F34" i="21"/>
  <c r="P34" i="21" s="1"/>
  <c r="G33" i="21"/>
  <c r="F33" i="21"/>
  <c r="P33" i="21" s="1"/>
  <c r="G32" i="21"/>
  <c r="F32" i="21"/>
  <c r="P32" i="21" s="1"/>
  <c r="G31" i="21"/>
  <c r="F31" i="21"/>
  <c r="P31" i="21" s="1"/>
  <c r="G30" i="21"/>
  <c r="F30" i="21"/>
  <c r="P30" i="21" s="1"/>
  <c r="G29" i="21"/>
  <c r="F29" i="21"/>
  <c r="P29" i="21" s="1"/>
  <c r="G28" i="21"/>
  <c r="F28" i="21"/>
  <c r="V28" i="21" s="1"/>
  <c r="G27" i="21"/>
  <c r="F27" i="21"/>
  <c r="R27" i="21" s="1"/>
  <c r="G26" i="21"/>
  <c r="F26" i="21"/>
  <c r="P26" i="21" s="1"/>
  <c r="G25" i="21"/>
  <c r="F25" i="21"/>
  <c r="P25" i="21" s="1"/>
  <c r="G24" i="21"/>
  <c r="F24" i="21"/>
  <c r="J24" i="21" s="1"/>
  <c r="G23" i="21"/>
  <c r="F23" i="21"/>
  <c r="G22" i="21"/>
  <c r="F22" i="21"/>
  <c r="P22" i="21" s="1"/>
  <c r="B12" i="21"/>
  <c r="B9" i="21"/>
  <c r="B5" i="21"/>
  <c r="E37" i="8"/>
  <c r="E35" i="7"/>
  <c r="E48" i="6"/>
  <c r="E50" i="5"/>
  <c r="E50" i="3"/>
  <c r="E50" i="2"/>
  <c r="C37" i="8"/>
  <c r="C35" i="7"/>
  <c r="C48" i="6"/>
  <c r="C50" i="5"/>
  <c r="C50" i="3"/>
  <c r="C50" i="2"/>
  <c r="B12" i="8"/>
  <c r="B12" i="7"/>
  <c r="B12" i="6"/>
  <c r="B12" i="5"/>
  <c r="B9" i="8"/>
  <c r="B9" i="7"/>
  <c r="B9" i="6"/>
  <c r="B9" i="5"/>
  <c r="B5" i="8"/>
  <c r="B5" i="7"/>
  <c r="B5" i="6"/>
  <c r="B5" i="5"/>
  <c r="B12" i="3"/>
  <c r="B9" i="3"/>
  <c r="B5" i="3"/>
  <c r="B12" i="2"/>
  <c r="B9" i="2"/>
  <c r="B5" i="2"/>
  <c r="F23" i="8"/>
  <c r="F24" i="8"/>
  <c r="F25" i="8"/>
  <c r="F26" i="8"/>
  <c r="F27" i="8"/>
  <c r="F28" i="8"/>
  <c r="F29" i="8"/>
  <c r="F30" i="8"/>
  <c r="F31" i="8"/>
  <c r="F32" i="8"/>
  <c r="F33" i="8"/>
  <c r="F22" i="8"/>
  <c r="F23" i="7"/>
  <c r="F24" i="7"/>
  <c r="F25" i="7"/>
  <c r="F26" i="7"/>
  <c r="F27" i="7"/>
  <c r="F28" i="7"/>
  <c r="F29" i="7"/>
  <c r="F30" i="7"/>
  <c r="F31" i="7"/>
  <c r="F22" i="7"/>
  <c r="F23" i="6"/>
  <c r="F24" i="6"/>
  <c r="F25" i="6"/>
  <c r="F26" i="6"/>
  <c r="F27" i="6"/>
  <c r="F28" i="6"/>
  <c r="F29" i="6"/>
  <c r="F30" i="6"/>
  <c r="F31" i="6"/>
  <c r="F32" i="6"/>
  <c r="F33" i="6"/>
  <c r="F34" i="6"/>
  <c r="F35" i="6"/>
  <c r="F36" i="6"/>
  <c r="F37" i="6"/>
  <c r="F38" i="6"/>
  <c r="F39" i="6"/>
  <c r="F40" i="6"/>
  <c r="F41" i="6"/>
  <c r="F42" i="6"/>
  <c r="F43" i="6"/>
  <c r="F44" i="6"/>
  <c r="F22" i="6"/>
  <c r="F23" i="5"/>
  <c r="F24" i="5"/>
  <c r="F25" i="5"/>
  <c r="F26" i="5"/>
  <c r="F27" i="5"/>
  <c r="F28" i="5"/>
  <c r="F29" i="5"/>
  <c r="F30" i="5"/>
  <c r="F31" i="5"/>
  <c r="F32" i="5"/>
  <c r="F33" i="5"/>
  <c r="F34" i="5"/>
  <c r="F35" i="5"/>
  <c r="F36" i="5"/>
  <c r="F37" i="5"/>
  <c r="F38" i="5"/>
  <c r="F39" i="5"/>
  <c r="F40" i="5"/>
  <c r="F41" i="5"/>
  <c r="F42" i="5"/>
  <c r="F43" i="5"/>
  <c r="F44" i="5"/>
  <c r="F45" i="5"/>
  <c r="F46" i="5"/>
  <c r="F22" i="5"/>
  <c r="F23" i="3"/>
  <c r="F24" i="3"/>
  <c r="F25" i="3"/>
  <c r="F26" i="3"/>
  <c r="F27" i="3"/>
  <c r="F28" i="3"/>
  <c r="F29" i="3"/>
  <c r="F30" i="3"/>
  <c r="F31" i="3"/>
  <c r="F32" i="3"/>
  <c r="F33" i="3"/>
  <c r="F34" i="3"/>
  <c r="F35" i="3"/>
  <c r="F36" i="3"/>
  <c r="F37" i="3"/>
  <c r="F38" i="3"/>
  <c r="F39" i="3"/>
  <c r="F40" i="3"/>
  <c r="F41" i="3"/>
  <c r="F42" i="3"/>
  <c r="F43" i="3"/>
  <c r="F44" i="3"/>
  <c r="F45" i="3"/>
  <c r="F46" i="3"/>
  <c r="F22" i="3"/>
  <c r="F23" i="2"/>
  <c r="F24" i="2"/>
  <c r="F25" i="2"/>
  <c r="F26" i="2"/>
  <c r="F27" i="2"/>
  <c r="F28" i="2"/>
  <c r="F29" i="2"/>
  <c r="F30" i="2"/>
  <c r="F31" i="2"/>
  <c r="F32" i="2"/>
  <c r="F33" i="2"/>
  <c r="F34" i="2"/>
  <c r="F35" i="2"/>
  <c r="F36" i="2"/>
  <c r="F37" i="2"/>
  <c r="F38" i="2"/>
  <c r="F39" i="2"/>
  <c r="F40" i="2"/>
  <c r="F41" i="2"/>
  <c r="F42" i="2"/>
  <c r="F43" i="2"/>
  <c r="F44" i="2"/>
  <c r="F45" i="2"/>
  <c r="F46" i="2"/>
  <c r="F22" i="2"/>
  <c r="G23" i="8"/>
  <c r="G24" i="8"/>
  <c r="G25" i="8"/>
  <c r="G26" i="8"/>
  <c r="G27" i="8"/>
  <c r="G28" i="8"/>
  <c r="G29" i="8"/>
  <c r="G30" i="8"/>
  <c r="G31" i="8"/>
  <c r="G32" i="8"/>
  <c r="G33" i="8"/>
  <c r="G22" i="8"/>
  <c r="G23" i="7"/>
  <c r="G24" i="7"/>
  <c r="G25" i="7"/>
  <c r="G26" i="7"/>
  <c r="G27" i="7"/>
  <c r="G28" i="7"/>
  <c r="G29" i="7"/>
  <c r="G30" i="7"/>
  <c r="G31" i="7"/>
  <c r="G22" i="7"/>
  <c r="G23" i="6"/>
  <c r="G24" i="6"/>
  <c r="G25" i="6"/>
  <c r="G26" i="6"/>
  <c r="G27" i="6"/>
  <c r="G28" i="6"/>
  <c r="G29" i="6"/>
  <c r="G30" i="6"/>
  <c r="G31" i="6"/>
  <c r="G32" i="6"/>
  <c r="G33" i="6"/>
  <c r="G34" i="6"/>
  <c r="G35" i="6"/>
  <c r="G36" i="6"/>
  <c r="G37" i="6"/>
  <c r="G38" i="6"/>
  <c r="G39" i="6"/>
  <c r="G40" i="6"/>
  <c r="G41" i="6"/>
  <c r="G42" i="6"/>
  <c r="G43" i="6"/>
  <c r="G44" i="6"/>
  <c r="G22" i="6"/>
  <c r="G23" i="5"/>
  <c r="G24" i="5"/>
  <c r="G25" i="5"/>
  <c r="G26" i="5"/>
  <c r="G27" i="5"/>
  <c r="G28" i="5"/>
  <c r="G29" i="5"/>
  <c r="G30" i="5"/>
  <c r="G31" i="5"/>
  <c r="G32" i="5"/>
  <c r="G33" i="5"/>
  <c r="G34" i="5"/>
  <c r="G35" i="5"/>
  <c r="G36" i="5"/>
  <c r="G37" i="5"/>
  <c r="G38" i="5"/>
  <c r="G39" i="5"/>
  <c r="G40" i="5"/>
  <c r="G41" i="5"/>
  <c r="G42" i="5"/>
  <c r="G43" i="5"/>
  <c r="G44" i="5"/>
  <c r="G45" i="5"/>
  <c r="G46" i="5"/>
  <c r="G22" i="5"/>
  <c r="G23" i="3"/>
  <c r="G24" i="3"/>
  <c r="G25" i="3"/>
  <c r="G26" i="3"/>
  <c r="G27" i="3"/>
  <c r="G28" i="3"/>
  <c r="G29" i="3"/>
  <c r="G30" i="3"/>
  <c r="G31" i="3"/>
  <c r="G32" i="3"/>
  <c r="G33" i="3"/>
  <c r="G34" i="3"/>
  <c r="G35" i="3"/>
  <c r="G36" i="3"/>
  <c r="G37" i="3"/>
  <c r="G38" i="3"/>
  <c r="G39" i="3"/>
  <c r="G40" i="3"/>
  <c r="G41" i="3"/>
  <c r="G42" i="3"/>
  <c r="G43" i="3"/>
  <c r="G44" i="3"/>
  <c r="G45" i="3"/>
  <c r="G46" i="3"/>
  <c r="G22" i="3"/>
  <c r="G23" i="2"/>
  <c r="G24" i="2"/>
  <c r="G25" i="2"/>
  <c r="G26" i="2"/>
  <c r="G27" i="2"/>
  <c r="G28" i="2"/>
  <c r="G29" i="2"/>
  <c r="G30" i="2"/>
  <c r="G31" i="2"/>
  <c r="G32" i="2"/>
  <c r="G33" i="2"/>
  <c r="G34" i="2"/>
  <c r="G35" i="2"/>
  <c r="G36" i="2"/>
  <c r="G37" i="2"/>
  <c r="G38" i="2"/>
  <c r="G39" i="2"/>
  <c r="G40" i="2"/>
  <c r="G41" i="2"/>
  <c r="G42" i="2"/>
  <c r="G43" i="2"/>
  <c r="G44" i="2"/>
  <c r="G45" i="2"/>
  <c r="G46" i="2"/>
  <c r="G22" i="2"/>
  <c r="H22" i="2" l="1"/>
  <c r="H23" i="21"/>
  <c r="H27" i="21"/>
  <c r="H22" i="21"/>
  <c r="V22" i="21"/>
  <c r="H36" i="21"/>
  <c r="J26" i="21"/>
  <c r="H30" i="21"/>
  <c r="V31" i="21"/>
  <c r="J22" i="21"/>
  <c r="J25" i="21"/>
  <c r="H31" i="21"/>
  <c r="H26" i="21"/>
  <c r="H29" i="21"/>
  <c r="H35" i="21"/>
  <c r="H42" i="21"/>
  <c r="P27" i="21"/>
  <c r="V36" i="21"/>
  <c r="V34" i="21"/>
  <c r="H24" i="21"/>
  <c r="H43" i="21"/>
  <c r="H46" i="21"/>
  <c r="N24" i="21"/>
  <c r="H40" i="21"/>
  <c r="L43" i="21"/>
  <c r="P24" i="21"/>
  <c r="H33" i="21"/>
  <c r="H38" i="21"/>
  <c r="H41" i="21"/>
  <c r="H44" i="21"/>
  <c r="H25" i="21"/>
  <c r="P38" i="21"/>
  <c r="P44" i="21"/>
  <c r="H34" i="21"/>
  <c r="H39" i="21"/>
  <c r="J42" i="21"/>
  <c r="H28" i="21"/>
  <c r="V35" i="21"/>
  <c r="H37" i="21"/>
  <c r="J23" i="21"/>
  <c r="J28" i="21"/>
  <c r="P37" i="21"/>
  <c r="P42" i="21"/>
  <c r="J45" i="21"/>
  <c r="R22" i="21"/>
  <c r="L23" i="21"/>
  <c r="X25" i="21"/>
  <c r="L28" i="21"/>
  <c r="V32" i="21"/>
  <c r="L45" i="21"/>
  <c r="T22" i="21"/>
  <c r="T47" i="21" s="1"/>
  <c r="N23" i="21"/>
  <c r="N27" i="21"/>
  <c r="N28" i="21"/>
  <c r="J41" i="21"/>
  <c r="J44" i="21"/>
  <c r="P45" i="21"/>
  <c r="P23" i="21"/>
  <c r="P28" i="21"/>
  <c r="X22" i="21"/>
  <c r="V23" i="21"/>
  <c r="R28" i="21"/>
  <c r="L22" i="21"/>
  <c r="X28" i="21"/>
  <c r="L30" i="21"/>
  <c r="H32" i="21"/>
  <c r="X23" i="21"/>
  <c r="N22" i="21"/>
  <c r="L32" i="8"/>
  <c r="V32" i="8"/>
  <c r="P33" i="8"/>
  <c r="L33" i="8"/>
  <c r="N31" i="7"/>
  <c r="N28" i="7"/>
  <c r="L30" i="7"/>
  <c r="L29" i="7"/>
  <c r="H32" i="8"/>
  <c r="H28" i="7"/>
  <c r="H29" i="7"/>
  <c r="H30" i="7"/>
  <c r="H31" i="7"/>
  <c r="H33" i="8"/>
  <c r="P23" i="7"/>
  <c r="P24" i="7"/>
  <c r="J47" i="21" l="1"/>
  <c r="L47" i="21"/>
  <c r="D19" i="21"/>
  <c r="V47" i="21"/>
  <c r="P47" i="21"/>
  <c r="N47" i="21"/>
  <c r="X47" i="21"/>
  <c r="R47" i="21"/>
  <c r="X22" i="8"/>
  <c r="T22" i="8"/>
  <c r="P22" i="8"/>
  <c r="L22" i="8"/>
  <c r="N22" i="8"/>
  <c r="J22" i="8"/>
  <c r="V22" i="8"/>
  <c r="R22" i="8"/>
  <c r="V25" i="8"/>
  <c r="R25" i="8"/>
  <c r="J25" i="8"/>
  <c r="V28" i="8"/>
  <c r="N28" i="8"/>
  <c r="J28" i="8"/>
  <c r="X28" i="8"/>
  <c r="T28" i="8"/>
  <c r="P28" i="8"/>
  <c r="L28" i="8"/>
  <c r="V24" i="8"/>
  <c r="N24" i="8"/>
  <c r="V29" i="8"/>
  <c r="V27" i="8"/>
  <c r="V23" i="8"/>
  <c r="R23" i="8"/>
  <c r="N23" i="8"/>
  <c r="J23" i="8"/>
  <c r="L23" i="8"/>
  <c r="T23" i="8"/>
  <c r="V31" i="8"/>
  <c r="N30" i="8"/>
  <c r="V30" i="8"/>
  <c r="L30" i="8"/>
  <c r="X26" i="8"/>
  <c r="V26" i="8"/>
  <c r="J26" i="8"/>
  <c r="N22" i="7"/>
  <c r="P22" i="7"/>
  <c r="N25" i="7"/>
  <c r="P25" i="7"/>
  <c r="L27" i="7"/>
  <c r="L23" i="7"/>
  <c r="N23" i="7"/>
  <c r="L26" i="7"/>
  <c r="J25" i="7"/>
  <c r="L25" i="7"/>
  <c r="J22" i="7"/>
  <c r="L22" i="7"/>
  <c r="J23" i="7"/>
  <c r="N36" i="6"/>
  <c r="P36" i="6"/>
  <c r="N32" i="6"/>
  <c r="J28" i="6"/>
  <c r="N28" i="6"/>
  <c r="P28" i="6"/>
  <c r="R28" i="6"/>
  <c r="R24" i="6"/>
  <c r="N24" i="6"/>
  <c r="P43" i="6"/>
  <c r="R43" i="6"/>
  <c r="N35" i="6"/>
  <c r="R23" i="6"/>
  <c r="J23" i="6"/>
  <c r="P23" i="6"/>
  <c r="N23" i="6"/>
  <c r="N44" i="6"/>
  <c r="P44" i="6"/>
  <c r="N39" i="6"/>
  <c r="N31" i="6"/>
  <c r="N27" i="6"/>
  <c r="R27" i="6"/>
  <c r="N40" i="6"/>
  <c r="N38" i="6"/>
  <c r="N30" i="6"/>
  <c r="P30" i="6"/>
  <c r="R30" i="6"/>
  <c r="R26" i="6"/>
  <c r="N42" i="6"/>
  <c r="P42" i="6"/>
  <c r="N34" i="6"/>
  <c r="J22" i="6"/>
  <c r="L22" i="6"/>
  <c r="L45" i="6" s="1"/>
  <c r="N22" i="6"/>
  <c r="P22" i="6"/>
  <c r="R22" i="6"/>
  <c r="N41" i="6"/>
  <c r="N37" i="6"/>
  <c r="N33" i="6"/>
  <c r="N29" i="6"/>
  <c r="P29" i="6"/>
  <c r="R29" i="6"/>
  <c r="N25" i="6"/>
  <c r="P29" i="5"/>
  <c r="P33" i="5"/>
  <c r="V25" i="5"/>
  <c r="J25" i="5"/>
  <c r="P25" i="5"/>
  <c r="P44" i="5"/>
  <c r="R44" i="5"/>
  <c r="J44" i="5"/>
  <c r="V44" i="5"/>
  <c r="P36" i="5"/>
  <c r="P32" i="5"/>
  <c r="P28" i="5"/>
  <c r="R28" i="5"/>
  <c r="N28" i="5"/>
  <c r="L28" i="5"/>
  <c r="J28" i="5"/>
  <c r="V28" i="5"/>
  <c r="T28" i="5"/>
  <c r="P24" i="5"/>
  <c r="N24" i="5"/>
  <c r="J24" i="5"/>
  <c r="P37" i="5"/>
  <c r="L43" i="5"/>
  <c r="P43" i="5"/>
  <c r="P35" i="5"/>
  <c r="V23" i="5"/>
  <c r="P23" i="5"/>
  <c r="N23" i="5"/>
  <c r="L23" i="5"/>
  <c r="J23" i="5"/>
  <c r="P41" i="5"/>
  <c r="P40" i="5"/>
  <c r="V22" i="5"/>
  <c r="T22" i="5"/>
  <c r="R22" i="5"/>
  <c r="P22" i="5"/>
  <c r="N22" i="5"/>
  <c r="J22" i="5"/>
  <c r="P39" i="5"/>
  <c r="P31" i="5"/>
  <c r="N27" i="5"/>
  <c r="P27" i="5"/>
  <c r="R27" i="5"/>
  <c r="P46" i="5"/>
  <c r="J26" i="5"/>
  <c r="P26" i="5"/>
  <c r="P45" i="5"/>
  <c r="L45" i="5"/>
  <c r="V42" i="5"/>
  <c r="R42" i="5"/>
  <c r="P42" i="5"/>
  <c r="P38" i="5"/>
  <c r="P34" i="5"/>
  <c r="P30" i="5"/>
  <c r="L30" i="5"/>
  <c r="T39" i="3"/>
  <c r="P39" i="3"/>
  <c r="P46" i="3"/>
  <c r="T38" i="3"/>
  <c r="P38" i="3"/>
  <c r="P30" i="3"/>
  <c r="L30" i="3"/>
  <c r="T23" i="3"/>
  <c r="J23" i="3"/>
  <c r="P23" i="3"/>
  <c r="N23" i="3"/>
  <c r="L23" i="3"/>
  <c r="X23" i="3"/>
  <c r="P44" i="3"/>
  <c r="R44" i="3"/>
  <c r="J44" i="3"/>
  <c r="P36" i="3"/>
  <c r="P28" i="3"/>
  <c r="N28" i="3"/>
  <c r="L28" i="3"/>
  <c r="J28" i="3"/>
  <c r="R28" i="3"/>
  <c r="X28" i="3"/>
  <c r="V28" i="3"/>
  <c r="P31" i="3"/>
  <c r="L43" i="3"/>
  <c r="P43" i="3"/>
  <c r="P35" i="3"/>
  <c r="N27" i="3"/>
  <c r="R27" i="3"/>
  <c r="P27" i="3"/>
  <c r="V22" i="3"/>
  <c r="V47" i="3" s="1"/>
  <c r="T22" i="3"/>
  <c r="R22" i="3"/>
  <c r="P22" i="3"/>
  <c r="J22" i="3"/>
  <c r="X22" i="3"/>
  <c r="N22" i="3"/>
  <c r="L22" i="3"/>
  <c r="P29" i="3"/>
  <c r="J42" i="3"/>
  <c r="P42" i="3"/>
  <c r="R42" i="3"/>
  <c r="P34" i="3"/>
  <c r="J26" i="3"/>
  <c r="P26" i="3"/>
  <c r="P45" i="3"/>
  <c r="L45" i="3"/>
  <c r="J45" i="3"/>
  <c r="J41" i="3"/>
  <c r="P41" i="3"/>
  <c r="P33" i="3"/>
  <c r="J25" i="3"/>
  <c r="X25" i="3"/>
  <c r="P25" i="3"/>
  <c r="P37" i="3"/>
  <c r="P40" i="3"/>
  <c r="P32" i="3"/>
  <c r="J24" i="3"/>
  <c r="P24" i="3"/>
  <c r="N24" i="3"/>
  <c r="L45" i="2"/>
  <c r="J45" i="2"/>
  <c r="R45" i="2"/>
  <c r="P45" i="2"/>
  <c r="N45" i="2"/>
  <c r="J44" i="2"/>
  <c r="T44" i="2"/>
  <c r="R44" i="2"/>
  <c r="P44" i="2"/>
  <c r="L44" i="2"/>
  <c r="N44" i="2"/>
  <c r="J36" i="2"/>
  <c r="R36" i="2"/>
  <c r="L36" i="2"/>
  <c r="P36" i="2"/>
  <c r="N36" i="2"/>
  <c r="J28" i="2"/>
  <c r="L28" i="2"/>
  <c r="T28" i="2"/>
  <c r="R28" i="2"/>
  <c r="P28" i="2"/>
  <c r="Z28" i="2"/>
  <c r="AD28" i="2"/>
  <c r="N28" i="2"/>
  <c r="AB28" i="2"/>
  <c r="X28" i="2"/>
  <c r="L37" i="2"/>
  <c r="V37" i="2"/>
  <c r="J37" i="2"/>
  <c r="R37" i="2"/>
  <c r="P37" i="2"/>
  <c r="N37" i="2"/>
  <c r="P43" i="2"/>
  <c r="J43" i="2"/>
  <c r="R43" i="2"/>
  <c r="N43" i="2"/>
  <c r="L43" i="2"/>
  <c r="AB43" i="2"/>
  <c r="R35" i="2"/>
  <c r="P35" i="2"/>
  <c r="N35" i="2"/>
  <c r="X35" i="2"/>
  <c r="J35" i="2"/>
  <c r="L35" i="2"/>
  <c r="T27" i="2"/>
  <c r="P27" i="2"/>
  <c r="R27" i="2"/>
  <c r="N27" i="2"/>
  <c r="AB27" i="2"/>
  <c r="J27" i="2"/>
  <c r="J38" i="2"/>
  <c r="L38" i="2"/>
  <c r="N38" i="2"/>
  <c r="R38" i="2"/>
  <c r="P38" i="2"/>
  <c r="X29" i="2"/>
  <c r="L29" i="2"/>
  <c r="J29" i="2"/>
  <c r="R29" i="2"/>
  <c r="AB29" i="2"/>
  <c r="P29" i="2"/>
  <c r="N29" i="2"/>
  <c r="R42" i="2"/>
  <c r="P42" i="2"/>
  <c r="N42" i="2"/>
  <c r="J42" i="2"/>
  <c r="L42" i="2"/>
  <c r="T42" i="2"/>
  <c r="R34" i="2"/>
  <c r="N34" i="2"/>
  <c r="P34" i="2"/>
  <c r="L34" i="2"/>
  <c r="J34" i="2"/>
  <c r="R26" i="2"/>
  <c r="AD26" i="2"/>
  <c r="P26" i="2"/>
  <c r="N26" i="2"/>
  <c r="AB26" i="2"/>
  <c r="J26" i="2"/>
  <c r="L30" i="2"/>
  <c r="J30" i="2"/>
  <c r="R30" i="2"/>
  <c r="N30" i="2"/>
  <c r="P30" i="2"/>
  <c r="AB30" i="2"/>
  <c r="P33" i="2"/>
  <c r="N33" i="2"/>
  <c r="X33" i="2"/>
  <c r="L33" i="2"/>
  <c r="J33" i="2"/>
  <c r="R33" i="2"/>
  <c r="P25" i="2"/>
  <c r="AB25" i="2"/>
  <c r="N25" i="2"/>
  <c r="Z25" i="2"/>
  <c r="R25" i="2"/>
  <c r="J25" i="2"/>
  <c r="L46" i="2"/>
  <c r="J46" i="2"/>
  <c r="R46" i="2"/>
  <c r="N46" i="2"/>
  <c r="P46" i="2"/>
  <c r="P41" i="2"/>
  <c r="AB41" i="2"/>
  <c r="N41" i="2"/>
  <c r="R41" i="2"/>
  <c r="L41" i="2"/>
  <c r="J41" i="2"/>
  <c r="N40" i="2"/>
  <c r="P40" i="2"/>
  <c r="L40" i="2"/>
  <c r="R40" i="2"/>
  <c r="J40" i="2"/>
  <c r="N32" i="2"/>
  <c r="X32" i="2"/>
  <c r="L32" i="2"/>
  <c r="J32" i="2"/>
  <c r="R32" i="2"/>
  <c r="P32" i="2"/>
  <c r="N24" i="2"/>
  <c r="P24" i="2"/>
  <c r="AB24" i="2"/>
  <c r="J24" i="2"/>
  <c r="R24" i="2"/>
  <c r="AB22" i="2"/>
  <c r="N22" i="2"/>
  <c r="Z22" i="2"/>
  <c r="X22" i="2"/>
  <c r="V22" i="2"/>
  <c r="J22" i="2"/>
  <c r="T22" i="2"/>
  <c r="AD22" i="2"/>
  <c r="R22" i="2"/>
  <c r="P22" i="2"/>
  <c r="L39" i="2"/>
  <c r="V39" i="2"/>
  <c r="J39" i="2"/>
  <c r="P39" i="2"/>
  <c r="N39" i="2"/>
  <c r="R39" i="2"/>
  <c r="L31" i="2"/>
  <c r="X31" i="2"/>
  <c r="J31" i="2"/>
  <c r="P31" i="2"/>
  <c r="R31" i="2"/>
  <c r="N31" i="2"/>
  <c r="AB23" i="2"/>
  <c r="X23" i="2"/>
  <c r="Z23" i="2"/>
  <c r="V23" i="2"/>
  <c r="J23" i="2"/>
  <c r="N23" i="2"/>
  <c r="R23" i="2"/>
  <c r="P23" i="2"/>
  <c r="H25" i="7"/>
  <c r="H41" i="2"/>
  <c r="H28" i="2"/>
  <c r="H29" i="2"/>
  <c r="H35" i="2"/>
  <c r="H27" i="2"/>
  <c r="H25" i="5"/>
  <c r="H27" i="5"/>
  <c r="H34" i="5"/>
  <c r="H26" i="5"/>
  <c r="H23" i="5"/>
  <c r="H46" i="5"/>
  <c r="H41" i="5"/>
  <c r="H37" i="5"/>
  <c r="H36" i="5"/>
  <c r="H42" i="6"/>
  <c r="H34" i="6"/>
  <c r="H28" i="6"/>
  <c r="H40" i="6"/>
  <c r="H30" i="6"/>
  <c r="H26" i="6"/>
  <c r="H43" i="6"/>
  <c r="H44" i="6"/>
  <c r="H26" i="7"/>
  <c r="H22" i="7"/>
  <c r="H22" i="3"/>
  <c r="H39" i="5"/>
  <c r="H35" i="5"/>
  <c r="H30" i="5"/>
  <c r="H22" i="5"/>
  <c r="H44" i="5"/>
  <c r="H40" i="5"/>
  <c r="H43" i="5"/>
  <c r="H29" i="6"/>
  <c r="H24" i="7"/>
  <c r="H23" i="7"/>
  <c r="H27" i="7"/>
  <c r="H27" i="8"/>
  <c r="H29" i="8"/>
  <c r="H30" i="8"/>
  <c r="H24" i="8"/>
  <c r="H23" i="8"/>
  <c r="H22" i="8"/>
  <c r="H26" i="8"/>
  <c r="H31" i="8"/>
  <c r="H25" i="8"/>
  <c r="H28" i="8"/>
  <c r="H35" i="6"/>
  <c r="H38" i="6"/>
  <c r="H33" i="6"/>
  <c r="H41" i="6"/>
  <c r="H37" i="6"/>
  <c r="H32" i="6"/>
  <c r="H25" i="6"/>
  <c r="H22" i="6"/>
  <c r="H36" i="6"/>
  <c r="H31" i="6"/>
  <c r="H24" i="6"/>
  <c r="H39" i="6"/>
  <c r="H27" i="6"/>
  <c r="H23" i="6"/>
  <c r="H32" i="5"/>
  <c r="H28" i="5"/>
  <c r="H42" i="5"/>
  <c r="H31" i="5"/>
  <c r="H24" i="5"/>
  <c r="H45" i="5"/>
  <c r="H38" i="5"/>
  <c r="H33" i="5"/>
  <c r="H29" i="5"/>
  <c r="H42" i="2"/>
  <c r="H34" i="2"/>
  <c r="H44" i="2"/>
  <c r="H26" i="2"/>
  <c r="H33" i="2"/>
  <c r="H40" i="2"/>
  <c r="H32" i="2"/>
  <c r="H24" i="2"/>
  <c r="H25" i="2"/>
  <c r="H39" i="2"/>
  <c r="H31" i="2"/>
  <c r="H23" i="2"/>
  <c r="H38" i="2"/>
  <c r="H30" i="2"/>
  <c r="H37" i="2"/>
  <c r="H45" i="2"/>
  <c r="H36" i="2"/>
  <c r="H46" i="2"/>
  <c r="H43" i="2"/>
  <c r="H23" i="3"/>
  <c r="H24" i="3"/>
  <c r="H25" i="3"/>
  <c r="H26" i="3"/>
  <c r="H27" i="3"/>
  <c r="H28" i="3"/>
  <c r="H29" i="3"/>
  <c r="H30" i="3"/>
  <c r="H31" i="3"/>
  <c r="H32" i="3"/>
  <c r="H33" i="3"/>
  <c r="H34" i="3"/>
  <c r="H35" i="3"/>
  <c r="H36" i="3"/>
  <c r="H37" i="3"/>
  <c r="H38" i="3"/>
  <c r="H39" i="3"/>
  <c r="H40" i="3"/>
  <c r="H41" i="3"/>
  <c r="H42" i="3"/>
  <c r="H43" i="3"/>
  <c r="H44" i="3"/>
  <c r="H45" i="3"/>
  <c r="H46" i="3"/>
  <c r="D25" i="1" l="1"/>
  <c r="K57" i="1"/>
  <c r="D19" i="7"/>
  <c r="D19" i="2"/>
  <c r="Z47" i="2"/>
  <c r="D19" i="8"/>
  <c r="P32" i="7"/>
  <c r="T34" i="8"/>
  <c r="T47" i="3"/>
  <c r="N47" i="3"/>
  <c r="AD47" i="2"/>
  <c r="V47" i="2"/>
  <c r="X47" i="3"/>
  <c r="J45" i="6"/>
  <c r="R34" i="8"/>
  <c r="P47" i="3"/>
  <c r="L32" i="7"/>
  <c r="V34" i="8"/>
  <c r="X47" i="2"/>
  <c r="J47" i="3"/>
  <c r="R47" i="2"/>
  <c r="AB47" i="2"/>
  <c r="R47" i="3"/>
  <c r="J34" i="8"/>
  <c r="N34" i="8"/>
  <c r="T47" i="2"/>
  <c r="R45" i="6"/>
  <c r="N32" i="7"/>
  <c r="L34" i="8"/>
  <c r="L47" i="3"/>
  <c r="P45" i="6"/>
  <c r="P34" i="8"/>
  <c r="N45" i="6"/>
  <c r="X34" i="8"/>
  <c r="T47" i="5"/>
  <c r="J32" i="7"/>
  <c r="D19" i="3"/>
  <c r="D19" i="6"/>
  <c r="D19" i="5"/>
  <c r="J47" i="5"/>
  <c r="R47" i="5"/>
  <c r="N47" i="5"/>
  <c r="V47" i="5"/>
  <c r="N47" i="2"/>
  <c r="L47" i="2"/>
  <c r="J47" i="2"/>
  <c r="P47" i="2"/>
  <c r="K23" i="1" l="1"/>
  <c r="P47" i="5" l="1"/>
  <c r="L47" i="5"/>
  <c r="D22" i="1" l="1"/>
  <c r="A1" i="15" s="1"/>
  <c r="K56" i="1"/>
  <c r="A1" i="16"/>
  <c r="D31" i="1"/>
  <c r="A1" i="18" s="1"/>
  <c r="K59" i="1"/>
  <c r="K55" i="1"/>
  <c r="D19" i="1"/>
  <c r="A1" i="14" s="1"/>
  <c r="K61" i="1"/>
  <c r="D37" i="1"/>
  <c r="A1" i="20" s="1"/>
  <c r="K60" i="1"/>
  <c r="D34" i="1"/>
  <c r="A1" i="19" s="1"/>
  <c r="K58" i="1"/>
  <c r="D28" i="1"/>
  <c r="A1" i="17" s="1"/>
  <c r="A13" i="16" l="1"/>
  <c r="A11" i="16"/>
  <c r="J11" i="16" s="1"/>
  <c r="A3" i="16"/>
  <c r="A4" i="16" s="1"/>
  <c r="A3" i="17"/>
  <c r="A13" i="17"/>
  <c r="A11" i="17"/>
  <c r="J11" i="17" s="1"/>
  <c r="A13" i="18"/>
  <c r="A11" i="18"/>
  <c r="J11" i="18" s="1"/>
  <c r="A3" i="18"/>
  <c r="A13" i="15"/>
  <c r="A11" i="15"/>
  <c r="J11" i="15" s="1"/>
  <c r="A3" i="15"/>
  <c r="A13" i="19"/>
  <c r="A3" i="19"/>
  <c r="A4" i="19" s="1"/>
  <c r="A11" i="19"/>
  <c r="J11" i="19" s="1"/>
  <c r="A11" i="20"/>
  <c r="J11" i="20" s="1"/>
  <c r="A13" i="20"/>
  <c r="A3" i="20"/>
  <c r="A4" i="20" s="1"/>
  <c r="A13" i="14"/>
  <c r="A11" i="14"/>
  <c r="J11" i="14" s="1"/>
  <c r="A3" i="14"/>
  <c r="K53" i="1"/>
  <c r="E4" i="19" l="1"/>
  <c r="F4" i="19"/>
  <c r="C4" i="19"/>
  <c r="G4" i="19"/>
  <c r="D4" i="19"/>
  <c r="H4" i="19"/>
  <c r="D3" i="15"/>
  <c r="E3" i="15"/>
  <c r="F3" i="15"/>
  <c r="C3" i="15"/>
  <c r="E4" i="16"/>
  <c r="C4" i="16"/>
  <c r="G4" i="16"/>
  <c r="H4" i="16"/>
  <c r="D4" i="16"/>
  <c r="F4" i="16"/>
  <c r="A5" i="16"/>
  <c r="D3" i="19"/>
  <c r="E3" i="19"/>
  <c r="F3" i="19"/>
  <c r="C3" i="19"/>
  <c r="A4" i="15"/>
  <c r="C3" i="18"/>
  <c r="F3" i="18"/>
  <c r="D3" i="18"/>
  <c r="E3" i="18"/>
  <c r="C3" i="17"/>
  <c r="D3" i="17"/>
  <c r="E3" i="17"/>
  <c r="F3" i="17"/>
  <c r="D3" i="16"/>
  <c r="F3" i="16"/>
  <c r="E3" i="16"/>
  <c r="C3" i="16"/>
  <c r="A5" i="19"/>
  <c r="A4" i="18"/>
  <c r="A4" i="17"/>
  <c r="D3" i="20"/>
  <c r="E3" i="20"/>
  <c r="F3" i="20"/>
  <c r="C3" i="20"/>
  <c r="H4" i="20"/>
  <c r="F4" i="20"/>
  <c r="D4" i="20"/>
  <c r="G4" i="20"/>
  <c r="E4" i="20"/>
  <c r="C4" i="20"/>
  <c r="A5" i="20"/>
  <c r="D3" i="14"/>
  <c r="F3" i="14"/>
  <c r="E3" i="14"/>
  <c r="C3" i="14"/>
  <c r="A4" i="14"/>
  <c r="J3" i="14" l="1"/>
  <c r="J4" i="16"/>
  <c r="J3" i="17"/>
  <c r="J3" i="16"/>
  <c r="J3" i="18"/>
  <c r="J3" i="20"/>
  <c r="J3" i="19"/>
  <c r="J4" i="19"/>
  <c r="E4" i="18"/>
  <c r="C4" i="18"/>
  <c r="G4" i="18"/>
  <c r="D4" i="18"/>
  <c r="H4" i="18"/>
  <c r="F4" i="18"/>
  <c r="A5" i="18"/>
  <c r="A5" i="15"/>
  <c r="C4" i="15"/>
  <c r="D4" i="15"/>
  <c r="G4" i="15"/>
  <c r="E4" i="15"/>
  <c r="F4" i="15"/>
  <c r="H4" i="15"/>
  <c r="J4" i="20"/>
  <c r="F5" i="19"/>
  <c r="D5" i="19"/>
  <c r="C5" i="19"/>
  <c r="E5" i="19"/>
  <c r="A6" i="19"/>
  <c r="J3" i="15"/>
  <c r="C5" i="16"/>
  <c r="E5" i="16"/>
  <c r="F5" i="16"/>
  <c r="D5" i="16"/>
  <c r="A6" i="16"/>
  <c r="H4" i="17"/>
  <c r="C4" i="17"/>
  <c r="D4" i="17"/>
  <c r="G4" i="17"/>
  <c r="E4" i="17"/>
  <c r="F4" i="17"/>
  <c r="A5" i="17"/>
  <c r="F5" i="20"/>
  <c r="D5" i="20"/>
  <c r="C5" i="20"/>
  <c r="E5" i="20"/>
  <c r="A6" i="20"/>
  <c r="H4" i="14"/>
  <c r="C4" i="14"/>
  <c r="D4" i="14"/>
  <c r="F4" i="14"/>
  <c r="E4" i="14"/>
  <c r="G4" i="14"/>
  <c r="A5" i="14"/>
  <c r="J4" i="15" l="1"/>
  <c r="J4" i="17"/>
  <c r="J4" i="18"/>
  <c r="F6" i="16"/>
  <c r="D6" i="16"/>
  <c r="C6" i="16"/>
  <c r="A7" i="16"/>
  <c r="E6" i="16" s="1"/>
  <c r="D5" i="17"/>
  <c r="C5" i="17"/>
  <c r="F5" i="17"/>
  <c r="E5" i="17"/>
  <c r="A6" i="17"/>
  <c r="J4" i="14"/>
  <c r="C6" i="19"/>
  <c r="E6" i="19"/>
  <c r="F6" i="19"/>
  <c r="D6" i="19"/>
  <c r="A7" i="19"/>
  <c r="A6" i="15"/>
  <c r="E5" i="15"/>
  <c r="D5" i="15"/>
  <c r="F5" i="15"/>
  <c r="C5" i="15"/>
  <c r="D5" i="18"/>
  <c r="F5" i="18"/>
  <c r="E5" i="18"/>
  <c r="C5" i="18"/>
  <c r="A6" i="18"/>
  <c r="J5" i="16"/>
  <c r="J5" i="19"/>
  <c r="J5" i="20"/>
  <c r="F6" i="20"/>
  <c r="E6" i="20"/>
  <c r="C6" i="20"/>
  <c r="D6" i="20"/>
  <c r="A7" i="20"/>
  <c r="E5" i="14"/>
  <c r="F5" i="14"/>
  <c r="C5" i="14"/>
  <c r="D5" i="14"/>
  <c r="A6" i="14"/>
  <c r="J5" i="15" l="1"/>
  <c r="J6" i="20"/>
  <c r="J6" i="19"/>
  <c r="J5" i="17"/>
  <c r="C7" i="19"/>
  <c r="G7" i="19"/>
  <c r="F7" i="19"/>
  <c r="D7" i="19"/>
  <c r="H7" i="19"/>
  <c r="E7" i="19"/>
  <c r="A8" i="19"/>
  <c r="J6" i="16"/>
  <c r="D6" i="18"/>
  <c r="E6" i="18"/>
  <c r="F6" i="18"/>
  <c r="C6" i="18"/>
  <c r="A7" i="18"/>
  <c r="F6" i="17"/>
  <c r="D6" i="17"/>
  <c r="C6" i="17"/>
  <c r="E6" i="17"/>
  <c r="A7" i="17"/>
  <c r="J5" i="14"/>
  <c r="J5" i="18"/>
  <c r="C6" i="15"/>
  <c r="D6" i="15"/>
  <c r="F6" i="15"/>
  <c r="A7" i="15"/>
  <c r="E6" i="15" s="1"/>
  <c r="C7" i="16"/>
  <c r="F7" i="16"/>
  <c r="D7" i="16"/>
  <c r="G7" i="16"/>
  <c r="H7" i="16"/>
  <c r="E7" i="16"/>
  <c r="A8" i="16"/>
  <c r="H7" i="20"/>
  <c r="E7" i="20"/>
  <c r="C7" i="20"/>
  <c r="G7" i="20"/>
  <c r="F7" i="20"/>
  <c r="D7" i="20"/>
  <c r="A8" i="20"/>
  <c r="D6" i="14"/>
  <c r="F6" i="14"/>
  <c r="C6" i="14"/>
  <c r="A7" i="14"/>
  <c r="E6" i="14" s="1"/>
  <c r="G7" i="15" l="1"/>
  <c r="F7" i="15"/>
  <c r="C7" i="15"/>
  <c r="D7" i="15"/>
  <c r="H7" i="15"/>
  <c r="E7" i="15"/>
  <c r="A8" i="15"/>
  <c r="C8" i="19"/>
  <c r="F8" i="19"/>
  <c r="E8" i="19"/>
  <c r="D8" i="19"/>
  <c r="A9" i="19"/>
  <c r="C8" i="16"/>
  <c r="D8" i="16"/>
  <c r="E8" i="16"/>
  <c r="F8" i="16"/>
  <c r="A9" i="16"/>
  <c r="E7" i="18"/>
  <c r="H7" i="18"/>
  <c r="D7" i="18"/>
  <c r="C7" i="18"/>
  <c r="F7" i="18"/>
  <c r="G7" i="18"/>
  <c r="A8" i="18"/>
  <c r="J6" i="17"/>
  <c r="J7" i="19"/>
  <c r="J7" i="16"/>
  <c r="J6" i="15"/>
  <c r="D7" i="17"/>
  <c r="E7" i="17"/>
  <c r="C7" i="17"/>
  <c r="F7" i="17"/>
  <c r="G7" i="17"/>
  <c r="H7" i="17"/>
  <c r="A8" i="17"/>
  <c r="J6" i="18"/>
  <c r="J7" i="20"/>
  <c r="D8" i="20"/>
  <c r="E8" i="20"/>
  <c r="C8" i="20"/>
  <c r="F8" i="20"/>
  <c r="A9" i="20"/>
  <c r="J6" i="14"/>
  <c r="C7" i="14"/>
  <c r="E7" i="14"/>
  <c r="D7" i="14"/>
  <c r="H7" i="14"/>
  <c r="G7" i="14"/>
  <c r="F7" i="14"/>
  <c r="A8" i="14"/>
  <c r="J7" i="17" l="1"/>
  <c r="J7" i="15"/>
  <c r="C8" i="15"/>
  <c r="F8" i="15"/>
  <c r="D8" i="15"/>
  <c r="E8" i="15"/>
  <c r="A9" i="15"/>
  <c r="J8" i="20"/>
  <c r="C8" i="18"/>
  <c r="E8" i="18"/>
  <c r="F8" i="18"/>
  <c r="D8" i="18"/>
  <c r="A9" i="18"/>
  <c r="C9" i="19"/>
  <c r="F9" i="19"/>
  <c r="D9" i="19"/>
  <c r="A10" i="19"/>
  <c r="E9" i="19" s="1"/>
  <c r="J8" i="19"/>
  <c r="D8" i="17"/>
  <c r="F8" i="17"/>
  <c r="E8" i="17"/>
  <c r="C8" i="17"/>
  <c r="A9" i="17"/>
  <c r="J7" i="18"/>
  <c r="C9" i="16"/>
  <c r="D9" i="16"/>
  <c r="F9" i="16"/>
  <c r="A10" i="16"/>
  <c r="E9" i="16" s="1"/>
  <c r="J8" i="16"/>
  <c r="F9" i="20"/>
  <c r="C9" i="20"/>
  <c r="D9" i="20"/>
  <c r="A10" i="20"/>
  <c r="E9" i="20" s="1"/>
  <c r="J7" i="14"/>
  <c r="E8" i="14"/>
  <c r="D8" i="14"/>
  <c r="C8" i="14"/>
  <c r="F8" i="14"/>
  <c r="A9" i="14"/>
  <c r="J8" i="17" l="1"/>
  <c r="F9" i="17"/>
  <c r="C9" i="17"/>
  <c r="D9" i="17"/>
  <c r="A10" i="17"/>
  <c r="E9" i="17" s="1"/>
  <c r="C9" i="18"/>
  <c r="D9" i="18"/>
  <c r="F9" i="18"/>
  <c r="A10" i="18"/>
  <c r="E9" i="18" s="1"/>
  <c r="J8" i="18"/>
  <c r="E10" i="16"/>
  <c r="H10" i="16"/>
  <c r="C10" i="16"/>
  <c r="D10" i="16"/>
  <c r="F10" i="16"/>
  <c r="G10" i="16"/>
  <c r="J9" i="16"/>
  <c r="C10" i="19"/>
  <c r="E10" i="19"/>
  <c r="G10" i="19"/>
  <c r="F10" i="19"/>
  <c r="D10" i="19"/>
  <c r="H10" i="19"/>
  <c r="J9" i="19"/>
  <c r="C9" i="15"/>
  <c r="D9" i="15"/>
  <c r="F9" i="15"/>
  <c r="A10" i="15"/>
  <c r="E9" i="15" s="1"/>
  <c r="J8" i="15"/>
  <c r="J9" i="20"/>
  <c r="C10" i="20"/>
  <c r="G10" i="20"/>
  <c r="D10" i="20"/>
  <c r="E10" i="20"/>
  <c r="H10" i="20"/>
  <c r="F10" i="20"/>
  <c r="J8" i="14"/>
  <c r="F9" i="14"/>
  <c r="C9" i="14"/>
  <c r="D9" i="14"/>
  <c r="A10" i="14"/>
  <c r="E9" i="14" s="1"/>
  <c r="J9" i="14" l="1"/>
  <c r="J10" i="19"/>
  <c r="E13" i="19" s="1"/>
  <c r="D35" i="1" s="1"/>
  <c r="J10" i="16"/>
  <c r="E13" i="16" s="1"/>
  <c r="D26" i="1" s="1"/>
  <c r="J9" i="18"/>
  <c r="J9" i="17"/>
  <c r="H10" i="15"/>
  <c r="C10" i="15"/>
  <c r="F10" i="15"/>
  <c r="G10" i="15"/>
  <c r="E10" i="15"/>
  <c r="D10" i="15"/>
  <c r="J9" i="15"/>
  <c r="C10" i="18"/>
  <c r="E10" i="18"/>
  <c r="F10" i="18"/>
  <c r="D10" i="18"/>
  <c r="G10" i="18"/>
  <c r="H10" i="18"/>
  <c r="C10" i="17"/>
  <c r="H10" i="17"/>
  <c r="F10" i="17"/>
  <c r="D10" i="17"/>
  <c r="G10" i="17"/>
  <c r="E10" i="17"/>
  <c r="J10" i="20"/>
  <c r="E13" i="20" s="1"/>
  <c r="D38" i="1" s="1"/>
  <c r="C10" i="14"/>
  <c r="E10" i="14"/>
  <c r="F10" i="14"/>
  <c r="D10" i="14"/>
  <c r="H10" i="14"/>
  <c r="G10" i="14"/>
  <c r="J10" i="15" l="1"/>
  <c r="E13" i="15" s="1"/>
  <c r="D23" i="1" s="1"/>
  <c r="J10" i="17"/>
  <c r="E13" i="17" s="1"/>
  <c r="D29" i="1" s="1"/>
  <c r="J10" i="18"/>
  <c r="E13" i="18" s="1"/>
  <c r="D32" i="1" s="1"/>
  <c r="J10" i="14"/>
  <c r="E13" i="14" s="1"/>
  <c r="D20" i="1" s="1"/>
</calcChain>
</file>

<file path=xl/sharedStrings.xml><?xml version="1.0" encoding="utf-8"?>
<sst xmlns="http://schemas.openxmlformats.org/spreadsheetml/2006/main" count="1323" uniqueCount="260">
  <si>
    <t>LP</t>
  </si>
  <si>
    <t>Nazwa produktu</t>
  </si>
  <si>
    <t>Ilość</t>
  </si>
  <si>
    <t>Wartość</t>
  </si>
  <si>
    <t>Tak</t>
  </si>
  <si>
    <t>Nie</t>
  </si>
  <si>
    <t>Opis szczegółowy</t>
  </si>
  <si>
    <t xml:space="preserve">Jednostka </t>
  </si>
  <si>
    <t>PAPIER A4 80G, BIAŁOŚĆ 166 CIE</t>
  </si>
  <si>
    <t>Papier uniwersalny 80 g/m2 klasy A, Przeznaczony do kopiarek, drukarek laserowych i atramentowych oraz do wydruków kolorowych, Białość: 166 wg skali białości CIE. Format A4</t>
  </si>
  <si>
    <t>karton/5 ryz po 500 arkuszy</t>
  </si>
  <si>
    <t>PAPIER A4 80G, BIAŁOŚĆ 146 CIE</t>
  </si>
  <si>
    <t>Papier uniwersalny 80 g/m² klasy C+, Przeznaczony do drukarek laserowych,kopiarek oraz faksów. Białość: 146 wg skali białości CIE. Format A4</t>
  </si>
  <si>
    <t>PAPIER UNIWERSALNY A5 80G BIAŁY, BIAŁOŚĆ 146 CIE</t>
  </si>
  <si>
    <t>Papier uniwersalny 80 g/m² klasy C+. Przeznaczony do drukarek laserowych, kopiarek oraz faksów. Białość: 146 wg skali białości CIE. Format A5</t>
  </si>
  <si>
    <t>ryza/500 arkuszy</t>
  </si>
  <si>
    <t>PAPIER A3 80G, BIAŁOŚĆ 146 CIE</t>
  </si>
  <si>
    <t>Papier uniwersalny 80 g/m² klasy C+. Przeznaczony do drukarek laserowych, kopiarek oraz faksów. Białość: 146 wg skali białości CIE. Format A3</t>
  </si>
  <si>
    <t>PAPIER SATYNOWY A4 160G BIAŁY, BIAŁOŚC 168 CIE</t>
  </si>
  <si>
    <t>Satynowany,biały papier przeznaczony do pełnokolorowych wydruków, nadaje się do maszyn cyfrowych,prezentacji, broszur, raportów oraz materiałów informacyjnych. Białość: 168 wg skali białości CIE. Gramatura 160 g//m². Format A4</t>
  </si>
  <si>
    <t>ryza/250 arkuszy</t>
  </si>
  <si>
    <t>PAPIER DO DRUKAREK IGŁOWYCH  240MM 1+1 O/K</t>
  </si>
  <si>
    <t>Papier do drukarek igłowych, wielowarstwowy o gramaturze 53-57 g/m², wytwarzany z papieru samokopiującego, Liczba warstw 1+1. Biały oryginał i różowa kopia, posiada nadruk oryginał/kopia. Format: długość 12''= 305 mm, szerokość 240 mm</t>
  </si>
  <si>
    <t>karton/900 składek</t>
  </si>
  <si>
    <t>PAPIER DO DRUKAREK IGŁOWYCH 240MM 1+2 O/K</t>
  </si>
  <si>
    <t>Papier do drukarek igłowych, wielowarstwowy o gramaturze 53-57 g/m²,Liczba warstw 1+2. Biały oryginał, żółta i różowa kopia, posiada nadruk oryginał/kopia. Format: długość 12''= 305 mm, szerokość 240 mm</t>
  </si>
  <si>
    <t>karton/600 składek</t>
  </si>
  <si>
    <t>PAPIER DO DRUKAREK IGŁOWYCH 240MM 1+3 O/K</t>
  </si>
  <si>
    <t>Papier do drukarek igłowych,  wielowarstwowy o gramaturze 53-57 g/m², wytwarzany z papieru samokopiującego.Liczba warstw 1+3. Biały oryginał, żółta, zielona i różowa kopia, posiada nadruk oryginał/kopia. Format: długość 12''= 305 mm, szerokość 240 mm</t>
  </si>
  <si>
    <t>karton/450 składek</t>
  </si>
  <si>
    <t>PAPIER DO DRUKAREK IGŁOWYCH 240MM 1+4</t>
  </si>
  <si>
    <t>Papier do drukarek igłowych,  wielowarstwowy o gramaturze 53-57 g/m², wytwarzany z papieru samokopiującego.Kolory kopii:1+4: żółta, zielona, żółta, różowa. Długość: 12'' = 305mm; Szerokość: 240(mm). Liczba warstw 1+4</t>
  </si>
  <si>
    <t>karton/350 składek</t>
  </si>
  <si>
    <t>PAPIER DO PLOTERÓW 297MMX50M 90G</t>
  </si>
  <si>
    <t>Uniwersalny papier do ploterów atramentowych. Biały, niepowlekany. Przeznaczony do wydruków monochromatycznych i kolorowych. Długość: 50 m. Średnica tulejki: 50 mm</t>
  </si>
  <si>
    <t>opakowanie/ 2 rolki</t>
  </si>
  <si>
    <t>PAPIER DO PLOTERÓW 420MMX50M 80G</t>
  </si>
  <si>
    <t>Uniwersalny papier do ploterów atramentowych. Biały, niepowlekany. Przeznaczony do wydruków monochromatycznych i kolorowych. Gramatura 80 g/m². Szerokość 420 mm. Długość 50 m. Średnica gilzy: 50 mm</t>
  </si>
  <si>
    <t>PAPIER DO PLOTERÓW 594MMX50M 80G</t>
  </si>
  <si>
    <t>Uniwersalny papier do ploterów atramentowych. Biały, niepowlekany. Przeznaczony do wydruków monochromatycznych i kolorowych. Gramatura 80 g/m². Szerokość 594 mm. Długość 50 m. Średnica gilzy: 50 mm</t>
  </si>
  <si>
    <t>1 rolka</t>
  </si>
  <si>
    <t>PAPIER DO PLOTERÓW 610MMX50M 80G</t>
  </si>
  <si>
    <t>Uniwersalny papier do ploterów atramentowych. Biały, niepowlekany. Przeznaczony do wydruków monochromatycznych i kolorowych. Gramatura 80 g/m². Szerokość 610 mm. Długość 50 m.Średnica gilzy: 50 mm</t>
  </si>
  <si>
    <t>PAPIER DO PLOTERÓW 841MMX50M 80G</t>
  </si>
  <si>
    <t>Uniwersalny papier do ploterów atramentowych. Biały, niepowlekany. Przeznaczony do wydruków monochromatycznych i kolorowych. Gramatura 80 g/m². Szerokość 841 mm. Długość 50 m. Średnica gilzy: 50 mm</t>
  </si>
  <si>
    <t>PAPIER DO PLOTERÓW 914MMX50M 80G</t>
  </si>
  <si>
    <t>Uniwersalny papier do ploterów atramentowych. Biały, niepowlekany. Przeznaczony do wydruków monochromatycznych i kolorowych. Gramatura 80 g/m². Szerokość 914 mm. Długość 50 m. Średnica gilzy: 50 mm</t>
  </si>
  <si>
    <t>ROLKA PAPIEROWA 76MMX25M</t>
  </si>
  <si>
    <t>Rolka papierowa (offsetowa) Gwarancja: 5 lat na zdolność kopiowania papieru i 25 lat na trwałość kopii. Wymiary: 76 mm x dl. 25m</t>
  </si>
  <si>
    <t>opakowanie/10 sztuk</t>
  </si>
  <si>
    <t>PELIKAN KALKA OŁÓWKOWA NIEBIESKA A4</t>
  </si>
  <si>
    <t>Kalka przebitkowa, maszynowa i do pisania odręcznego. Samoregenerująca się. Format A4. Kolor niebieski</t>
  </si>
  <si>
    <t>opakowanie/10 arkuszy</t>
  </si>
  <si>
    <t>PAPIER FOTOGRAFICZNY,  A4,  180 g</t>
  </si>
  <si>
    <t>Szybkoschnący papier fotograficzny do wydruku profesjonalnej jakości fotografii. Gładkie, lśniące wykończenie zapewnia wyraźne zdjęcia o żywych kolorach. Format A4, 180 g</t>
  </si>
  <si>
    <t>ryza/50 arkuszy</t>
  </si>
  <si>
    <t xml:space="preserve">PAPIER FOTOGRAFICZNY, A4, 200G, </t>
  </si>
  <si>
    <t>Szybkoschnący papier fotograficzny do wydruku profesjonalnej jakości fotografii. Gładkie, lśniące wykończenie zapewnia wyraźne zdjęcia o żywych kolorach. Format A4, 200g</t>
  </si>
  <si>
    <t>opakowanie/25 arkuszy</t>
  </si>
  <si>
    <t>PAPIER A4 160G, BIAŁOŚĆ 169 CIE</t>
  </si>
  <si>
    <t>Papier przeznaczony do dwustronnych wydruków laserowych i atramentowych. Zapobiega przesiąkaniu druku. Białość: 169 wg skali białości CIE
160 g/m². Format A4</t>
  </si>
  <si>
    <t>OKŁADKI DO DYPLOMÓW GRANAT, ROZMIAR 220 X 310 MM</t>
  </si>
  <si>
    <t>Okładki do certyfikatów, dyplomów, listów gratulacyjnych. Twarda oprawa o fakturze skóry. Posiadają ozdobny złoty sznureczek. Rozmiar okładki: 220 x 310 mm. Kolor granatowy</t>
  </si>
  <si>
    <t>PAPIER INTENSYWNY NIEBIESKI A4, 80 g</t>
  </si>
  <si>
    <t>Papier uniwersalny 80 g/m2, Przeznaczony do kopiarek, drukarek laserowych i atramentowych. Kolor intensywny niebieski. Format A4</t>
  </si>
  <si>
    <t>PAPIER INTENSYWNY ZIELONY A4, 80 g</t>
  </si>
  <si>
    <t>Papier uniwersalny 80 g/m2, Przeznaczony do kopiarek, drukarek laserowych i atramentowych. Kolor intensywny zielony. Format A4</t>
  </si>
  <si>
    <t>PAPIER INTENSYWNY ŻÓŁTY, A4, 80 g</t>
  </si>
  <si>
    <t>Papier uniwersalny 80 g/m2, Przeznaczony do kopiarek, drukarek laserowych i atramentowych. Kolor intensywny żółty. Format A4</t>
  </si>
  <si>
    <t>PAPIER INTENSYWNY CZERWONY A4, 80g</t>
  </si>
  <si>
    <t>Papier uniwersalny 80 g/m2, Przeznaczony do kopiarek, drukarek laserowych i atramentowych. Kolor intensywny czerwony. Format A4</t>
  </si>
  <si>
    <t>PAPIER MIX KOLORÓW A4, 80 g</t>
  </si>
  <si>
    <t>Papier uniwersalny 80 g/m2, Przeznaczony do kopiarek, drukarek laserowych i atramentowych. Mix kolorów. Format A4</t>
  </si>
  <si>
    <t>PAPIER A4 100G, BIAŁOŚĆ 168 CIE</t>
  </si>
  <si>
    <t>Papier uniwersalny 100 g/m2 klasy A, Przeznaczony do kopiarek, drukarek laserowych i atramentowych oraz do wydruków kolorowych, Białość: 168 wg skali białości CIE. Format A4</t>
  </si>
  <si>
    <t>ryza/ 250 arkuszy</t>
  </si>
  <si>
    <t>PAPIER DO DRUKAREK WIELKOFORMATOWYCH,  ROLKA  A1 594/175, 80 g, gilza 76</t>
  </si>
  <si>
    <t>Papier standard, biały. Przeznaczony do wydruków monochromatycznych . Gramatura 80 g/m². Szerokość 594 mm. Długość 175 m. Średnica gilzy: 76 mm. Format A1 rolka</t>
  </si>
  <si>
    <t>rolka</t>
  </si>
  <si>
    <t>Papier ozdobny – biały 250 g/m3   20 arkuszy</t>
  </si>
  <si>
    <t>papier wizytówkowy/ozdobny - np.. R20 TOP STYLE TRAD PAPIER A4 250G BIAŁY lub podobny</t>
  </si>
  <si>
    <t>opakowanie 20 arkuszy</t>
  </si>
  <si>
    <t>Papier ozdobny - - kość słoniowa 250 g/m3 20 arkuszy</t>
  </si>
  <si>
    <t>papier wizytówkowy/ozdobny np..R20 TOP STYLE TRAD PAP A4 250G KOŚĆ SŁONIOWA lub podobny</t>
  </si>
  <si>
    <t>(pieczęć wykonawcy)</t>
  </si>
  <si>
    <t>Ja, niżej podpisany (My niżej podpisani):</t>
  </si>
  <si>
    <t>działając w imieniu i na rzecz:</t>
  </si>
  <si>
    <t>Składam(y) ofertę na wykonanie zamówienia, którego przedmiotem jest:</t>
  </si>
  <si>
    <t>Oferujemy wykonanie zamówienia zgodnie z opisem przedmiotu zamówienia:</t>
  </si>
  <si>
    <t>ŁĄCZNA CENA NETTO OFERTY DLA ZADANIA 1</t>
  </si>
  <si>
    <t xml:space="preserve">CENA NETTO SŁOWNIE: </t>
  </si>
  <si>
    <t>ŁĄCZNA CENA NETTO OFERTY DLA ZADANIA 2</t>
  </si>
  <si>
    <t>ŁĄCZNA CENA NETTO OFERTY DLA ZADANIA 4</t>
  </si>
  <si>
    <t>ŁĄCZNA CENA NETTO OFERTY DLA ZADANIA 3</t>
  </si>
  <si>
    <t>ŁĄCZNA CENA NETTO OFERTY DLA ZADANIA 5</t>
  </si>
  <si>
    <t>ŁĄCZNA CENA NETTO OFERTY DLA ZADANIA 6</t>
  </si>
  <si>
    <t>ŁĄCZNA CENA NETTO OFERTY DLA ZADANIA 7</t>
  </si>
  <si>
    <t>miejscowość i data</t>
  </si>
  <si>
    <t>Pieczęć imienna i podpis przedstawiciela(i) Wykonawcy</t>
  </si>
  <si>
    <t>ŁĄCZNA CENA NETTO OFERTY DLA ZADANIA 1:</t>
  </si>
  <si>
    <t>Zadanie 1:  Dostawa papieru do wydruku – Poznań + woj. Wielkopolskie</t>
  </si>
  <si>
    <t>Zaznacz zadanie/zadania na które składana jest oferta:</t>
  </si>
  <si>
    <t>ŁĄCZNA CENA NETTO OFERTY DLA ZADANIA 2:</t>
  </si>
  <si>
    <t>ŁĄCZNA CENA NETTO OFERTY DLA ZADANIA 3:</t>
  </si>
  <si>
    <t>ŁĄCZNA CENA NETTO OFERTY DLA ZADANIA 4:</t>
  </si>
  <si>
    <t>ŁĄCZNA CENA NETTO OFERTY DLA ZADANIA 5:</t>
  </si>
  <si>
    <t>ŁĄCZNA CENA NETTO OFERTY DLA ZADANIA 6:</t>
  </si>
  <si>
    <t>ŁĄCZNA CENA NETTO OFERTY DLA ZADANIA 7:</t>
  </si>
  <si>
    <t>Wartość łączna oferty netto</t>
  </si>
  <si>
    <t>jeżeli "naście"</t>
  </si>
  <si>
    <t>0-5</t>
  </si>
  <si>
    <t>6-9</t>
  </si>
  <si>
    <t>dodatek</t>
  </si>
  <si>
    <t>sumuj te ciągi</t>
  </si>
  <si>
    <t>Słownie:</t>
  </si>
  <si>
    <t>ENEA Centrum Sp. z o.o. - Szacowana ilość</t>
  </si>
  <si>
    <t>ENEA S.A. - Szacowana ilość</t>
  </si>
  <si>
    <t>ENEA Operator Sp. z o.o. - Szacowana ilość</t>
  </si>
  <si>
    <t>ENEA Trading Sp. z o.o. - Szacowana ilość</t>
  </si>
  <si>
    <t>ENEA Serwis Sp. z o.o. - Szacowana ilość</t>
  </si>
  <si>
    <t>ENEA Pomiary Sp. z o.o. - Szacowana ilość</t>
  </si>
  <si>
    <t>ENEA Logistyka Sp. z o.o. - Szacowana ilość</t>
  </si>
  <si>
    <t>ENEA Oświetlenie Sp. z o.o. - Szacowana ilość</t>
  </si>
  <si>
    <t>ENEA Elektrownia Połaniec S.A. - Szacowana ilość</t>
  </si>
  <si>
    <t>ENEA Bioenergia Sp. z o.o. - Szacowana ilość</t>
  </si>
  <si>
    <t>ENEA Wytwarzanie Sp. z o.o. - Szacowana ilość</t>
  </si>
  <si>
    <t xml:space="preserve">Zadanie 7:  Dostawa papieru do wydruku - Świerże Górne + woj. mazowieckie </t>
  </si>
  <si>
    <t>Zadanie 6:  Dostawa papieru do wydruku - Połaniec</t>
  </si>
  <si>
    <t>Zadanie 5:  Dostawa papieru do wydruku - Białystok</t>
  </si>
  <si>
    <t xml:space="preserve">Zadanie 4:  Dostawa papieru do wydruku - Bydgoszcz + woj. Kujawsko-pomorskie i Chojnice + woj. pomorskie </t>
  </si>
  <si>
    <t xml:space="preserve">Zadanie 3:  Dostawa papieru do wydruku - Szczecin + woj. zachodniopomorskie </t>
  </si>
  <si>
    <t xml:space="preserve">Zadanie 2:  Dostawa papieru do wydruku - Zielona Góra + woj. lubuskie </t>
  </si>
  <si>
    <t xml:space="preserve">ŁĄCZNA CENA NETTO DLA ENEA Centrum Sp. z o.o. </t>
  </si>
  <si>
    <t xml:space="preserve">ŁĄCZNA CENA NETTO DLA ENEA S.A. </t>
  </si>
  <si>
    <t xml:space="preserve">ŁĄCZNA CENA NETTO DLA ENEA Operator Sp. z o.o. </t>
  </si>
  <si>
    <t xml:space="preserve">ŁĄCZNA CENA NETTO DLA ENEA Trading Sp. z o.o. </t>
  </si>
  <si>
    <t xml:space="preserve">ŁĄCZNA CENA NETTO DLA ENEA Serwis Sp. z o.o. </t>
  </si>
  <si>
    <t xml:space="preserve">ŁĄCZNA CENA NETTO DLA ENEA Pomiary Sp. z o.o. </t>
  </si>
  <si>
    <t xml:space="preserve">ŁĄCZNA CENA NETTO DLA ENEA Logistyka Sp. z o.o. </t>
  </si>
  <si>
    <t xml:space="preserve">ŁĄCZNA CENA NETTO DLA ENEA Oświetlenie Sp. z o.o. </t>
  </si>
  <si>
    <t>ŁĄCZNA CENA NETTO DLA ENEA Pomiary Sp. z o.o.</t>
  </si>
  <si>
    <t xml:space="preserve">ŁĄCZNA CENA NETTO DLA ENEA Ciepło Sp. z o.o. </t>
  </si>
  <si>
    <t xml:space="preserve">ŁĄCZNA CENA NETTO DLA ENEA Elektrownia Połaniec S.A. </t>
  </si>
  <si>
    <t xml:space="preserve">ŁĄCZNA CENA NETTO DLA ENEA Bioenergia Sp. z o.o. </t>
  </si>
  <si>
    <t xml:space="preserve">ŁĄCZNA CENA NETTO DLA ENEA Wytwarzanie Sp. z o.o. </t>
  </si>
  <si>
    <t>ZAŁĄCZNIK NR 1 - FORMULARZ OFERTY DLA ZADAŃ: OD 1 DO 7</t>
  </si>
  <si>
    <t>ZAŁĄCZNIK NR 2 - FORMULARZ OFERTY DLA ZADANIA 1 - Dostawa papieru do wydruku – Poznań + woj. Wielkopolskie.</t>
  </si>
  <si>
    <t>ZAŁĄCZNIK NR 3 - FORMULARZ OFERTY DLA ZADANIA 2 - Dostawa papieru do wydruku – Zielona Góra, Gorzów + woj. lubuskie.</t>
  </si>
  <si>
    <t>ZAŁĄCZNIK NR 4 - FORMULARZ OFERTY DLA ZADANIA 3 - Dostawa papieru do wydruku – Szczecin + woj. Zachodniopomorskie.</t>
  </si>
  <si>
    <t>ZAŁĄCZNIK NR 5 - FORMULARZ OFERTY DLA ZADANIA 4 - Dostawa papieru do wydruku – Bydgoszcz + woj. kujawsko-pomorskie i Chojnice + woj. pomorskie.</t>
  </si>
  <si>
    <t>ZAŁĄCZNIK NR 6 - FORMULARZ OFERTY DLA ZADANIA 5 - Dostawa papieru do wydruku – Białystok.</t>
  </si>
  <si>
    <t>ZAŁĄCZNIK NR 7 - FORMULARZ OFERTY DLA ZADANIA 6 - Dostawa papieru do wydruku – Połaniec.</t>
  </si>
  <si>
    <t>ŁĄCZNA CENA NETTO DLA ENEA S.A.</t>
  </si>
  <si>
    <t>ŁĄCZNA CENA NETTO DLA ENEA Operator sp. z.o.o.</t>
  </si>
  <si>
    <t>ŁĄCZNA CENA NETTO DLA ENEA Trading Sp. z o.o.</t>
  </si>
  <si>
    <t>ŁĄCZNA CENA NETTO DLA ENEA Serwis sp. z.o.o.</t>
  </si>
  <si>
    <t>ŁĄCZNA CENA NETTO DLA ENEA Logistyka sp. z.o.o.</t>
  </si>
  <si>
    <t>ŁĄCZNA CENA NETTO DLA ENEA Oświetlenie Sp. z o.o.</t>
  </si>
  <si>
    <t>ŁĄCZNA CENA NETTO DLA ENEA Pomiary sp. z.o.o.</t>
  </si>
  <si>
    <t>ŁĄCZNA CENA NETTO DLA ENEA Serwis Sp. z o.o.</t>
  </si>
  <si>
    <t>ŁĄCZNA CENA NETTO DLA ENEA Logistyka Sp. z o.o.</t>
  </si>
  <si>
    <t>ŁĄCZNA CENA NETTO DLA ENEA Oświetlenie sp. z.o.o.</t>
  </si>
  <si>
    <t>ŁĄCZNA CENA NETTO DLA ENEA Oswietlenie Sp. z o.o.</t>
  </si>
  <si>
    <t>ŁĄCZNA CENA NETTO DLA ENEA Elektrownia Połaniec S.A.</t>
  </si>
  <si>
    <t>ŁĄCZNA CENA NETTO DLA ENEA Wytwarzanie Sp. z o.o.</t>
  </si>
  <si>
    <t>ZAŁĄCZNIK NR 8 - FORMULARZ OFERTY DLA ZADANIA 7 - Dostawa papieru do wydruku – Świerże Górne + woj. mazowieckie.</t>
  </si>
  <si>
    <t>cena jednostkowa netto</t>
  </si>
  <si>
    <t>lp</t>
  </si>
  <si>
    <t>Opis</t>
  </si>
  <si>
    <t>Stawka VAT</t>
  </si>
  <si>
    <t>Cena jednostkowa netto</t>
  </si>
  <si>
    <r>
      <t xml:space="preserve">Uwaga: na niebiesko zostały zaznaczone pola do uzupełnienia przez Wykonawców </t>
    </r>
    <r>
      <rPr>
        <b/>
        <sz val="10"/>
        <color rgb="FF0070C0"/>
        <rFont val="Calibri"/>
        <family val="2"/>
        <charset val="238"/>
        <scheme val="minor"/>
      </rPr>
      <t xml:space="preserve">(załączniki: Załącznik 1 - Formularz Oferty oraz Załączniki 2 do 8). </t>
    </r>
  </si>
  <si>
    <r>
      <t xml:space="preserve">W celu złożenia oferty </t>
    </r>
    <r>
      <rPr>
        <b/>
        <u/>
        <sz val="12"/>
        <color rgb="FF0070C0"/>
        <rFont val="Calibri"/>
        <family val="2"/>
        <charset val="238"/>
        <scheme val="minor"/>
      </rPr>
      <t xml:space="preserve">Wykonawca zobowiązany jest do uzupełnienia i podpisania arkusza: Załącznik 1 - Formularz Oferty oraz uzupełnienia i podpisania załączników dla wszystkich Zadań, na które składa Ofertę, </t>
    </r>
    <r>
      <rPr>
        <b/>
        <sz val="10"/>
        <color rgb="FF0070C0"/>
        <rFont val="Calibri"/>
        <family val="2"/>
        <charset val="238"/>
        <scheme val="minor"/>
      </rPr>
      <t>np. Wykonawca składając ofertę dla Zadania 1 i Zadania 7 powinien złożyć wypełniony i podpisany załącznik: Załącznik 1 - Formularz Oferty (wypełniony zgodnie z powyższa instrukcją) oraz Załącznik 2-F.O. dla Zadania 1 1 i Załącznik 8-F.O. dla Zadania 7 (należy wypełnić tylko pola oznaczone na niebiesko).</t>
    </r>
  </si>
  <si>
    <t>ENEA ELKOGAZ Sp. z o.o. - Szacowana ilość</t>
  </si>
  <si>
    <t xml:space="preserve">ŁĄCZNA CENA NETTO DLA ENEA ELKOGAZ Sp. z o.o. </t>
  </si>
  <si>
    <t>ŁĄCZNA CENA NETTO DLA ENEA ELKOGAZ Sp. z o.o.</t>
  </si>
  <si>
    <t>ENEA Ciepło Sp. z o.o. (CENTRALA)- Szacowana ilość</t>
  </si>
  <si>
    <t>ENEA Ciepło Sp. z o.o. (Oddz. Elektrociepłownia Białystok)- Szacowana ilość</t>
  </si>
  <si>
    <t>ŁĄCZNA CENA NETTO DLA ENEA Ciepło Sp. z o.o. (Oddz. Elektrociepłownia Białystok)</t>
  </si>
  <si>
    <t>ŁĄCZNA CENA NETTO DLA ENEA Ciepło Sp. z o.o. (CENTRALA)</t>
  </si>
  <si>
    <t>ŁĄCZNA CENA NETTO DLA ENEA Ciepło Sp. z o.o.  (Oddz. Elektrociepłownia Białystok)</t>
  </si>
  <si>
    <t>ENEA Nowa Energia Sp. z o.o. - Szacowana ilość</t>
  </si>
  <si>
    <t xml:space="preserve">ŁĄCZNA CENA NETTO DLA ENEA Nowa Energia Sp. z o.o. </t>
  </si>
  <si>
    <t>ŁĄCZNA CENA NETTO DLA ENEA Nowa Energia sp. z.o.o.</t>
  </si>
  <si>
    <t>ŁĄCZNA CENA NETTO DLA ENEA Nowa Energia Sp. z o.o.</t>
  </si>
  <si>
    <t>ENEA Power&amp;Gas Trading Sp. z o.o. - Szacowana ilość</t>
  </si>
  <si>
    <t>ENEA Power&amp;Gas Trading Sp.zo.o.- Szacowana ilość</t>
  </si>
  <si>
    <t>ŁĄCZNA CENA NETTO DLA ENEA Power&amp;Gas Trading Sp.zo.o.</t>
  </si>
  <si>
    <t>Oznaczenie sprawy: 1400/DW00/ZD/KZ/2023/0000065898</t>
  </si>
  <si>
    <t>Oznaczenie sprawy: 1400/DW00/ZD/KZ/2025/0000005928</t>
  </si>
  <si>
    <t>Dostawa papieru do wydruku dla Spółek GK ENEA</t>
  </si>
  <si>
    <t>karton/5 ryz</t>
  </si>
  <si>
    <t>opakowanie/500 arkuszy</t>
  </si>
  <si>
    <t>1 ryza</t>
  </si>
  <si>
    <t>opakowanie/20 arkuszy</t>
  </si>
  <si>
    <t>opakowanie/2 rolki</t>
  </si>
  <si>
    <t>opakowanie/1 rolka</t>
  </si>
  <si>
    <t>karton</t>
  </si>
  <si>
    <t>1 ryza/500  arkuszy</t>
  </si>
  <si>
    <t>1 ryza/500 arkuszy</t>
  </si>
  <si>
    <t>1 ryza/250 arkuszy</t>
  </si>
  <si>
    <t>opakowanie/10 rolek</t>
  </si>
  <si>
    <t>Uniwersalny papier ksero do druku. Współpracuje z urządzeniami wielofunkcyjnymi, kserokopiarkami, drukarkami laserowymi i atramentowymi. Gramatura 75, Stopień bieli (CIE): 150 do 161, Certyfikat EU Ecolabel. Rozmiar A4</t>
  </si>
  <si>
    <t>Papier  do użytku w urządzeniach wielofunkcyjnych, kserokopiarkach, drukarkach laserowych i atramentowych. Papiery są produkowane z masy celulozowej bielonej bez udziału chloru elementarnego (ECF);  spełniają wymagania normy ISO 9706; Producent posiada systemy zarządzania jakością, bezpieczeństwem, energią i wpływem na środowisko są certyfikowane zgodnie z normami ISO 9001, ISO 14001, ISO 45001 i ISO 50001. Rozmiar A4, skala bieli: CIE169, gramatura 80G</t>
  </si>
  <si>
    <t xml:space="preserve">Uniwersalny papier ksero do druku .
Przeznaczony głównie do wydruku czarno-białego w drukarkach atramentowych i laserowych, we wszelkiego rodzaju urządzeniach biurowych, przystosowany do jednostronnego i dwustronnego druku. W ryzie znajduje się 500 arkuszy papieru. Rozmiar A4, gramatura 80G, stopień bieli: CIE146 </t>
  </si>
  <si>
    <t xml:space="preserve">Uniwersalny papier ksero do druku.
Przeznaczony głównie do wydruku czarno-białego w drukarkach atramentowych i laserowych, we wszelkiego rodzaju urządzeniach biurowych, przystosowany do jednostronnego i dwustronnego druku.  W ryzie znajduje się 500 arkuszy papieru. Rozmiar A4, gramatura 80G, stopień bieli: CIE166 </t>
  </si>
  <si>
    <t>Papier  do użytku w urządzeniach wielofunkcyjnych, kserokopiarkach, drukarkach laserowych i atramentowych.Uzyskał certyfikaty FSC oraz EU Ecolabel, które potwierdzają pozyskanie surowców w sposób zrównoważony.  Cechuje się wysoką białością, jasnością oraz niezwykłą gładkością. Obniżona gramatura papieru (75 g/m2) pozwala na efektywniejsze i mniej kosztowne drukowanie. Skala bieli: CIE169. Rozmiar A4</t>
  </si>
  <si>
    <t>Papier ksero do druku.
Przeznaczony głównie do wydruku czarno-białego w drukarkach atramentowych i laserowych, we wszelkiego rodzaju urządzeniach biurowych, przystosowany do jednostronnego i dwustronnego druku. Rozmiar A5</t>
  </si>
  <si>
    <t>Uniwersalny papier ksero do druku.
Przeznaczony głównie do wydruku czarno-białego w drukarkach atramentowych i laserowych, we wszelkiego rodzaju urządzeniach biurowych, przystosowany do jednostronnego i dwustronnego druku. Rozmiar A3, gramatura 80g, skala bieli: CIE 146</t>
  </si>
  <si>
    <t xml:space="preserve">Kalka ołówkowa, kolor niebieski. Rozmiar A4, </t>
  </si>
  <si>
    <t xml:space="preserve">Karton gładki w kolorze białym do druku ofert handlowych, dyplomów, certyfikatów, karte okolicznościowych
Karton z tłoczeniem przeznaczony do drukarek atramentowych i laserowych. Rozmiar A4, gramatura 250g, </t>
  </si>
  <si>
    <t xml:space="preserve">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240X1X12"B, gramatura 60G </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</si>
  <si>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914MMX50M,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</si>
  <si>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841MMX50MM,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</si>
  <si>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610MMX50M,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</si>
  <si>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594MMX50M,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</si>
  <si>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420MMX50M,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</si>
  <si>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297MMX50M, gramatura 90G
Papiery te przeznaczone są do wykonywania rysunku technicznego, graficznego, rejestracji wyniku pomiaru, kreślenia precyzyjnych map i planów, wykreślania form i wzorników, wykonywania projektów architektonicznych, instalacyjnych itp</t>
  </si>
  <si>
    <t>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240X2X12, kolorowy nadruk</t>
  </si>
  <si>
    <t>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240X3X12, kolorowy nadruk</t>
  </si>
  <si>
    <t>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240X5X12, kolorowy nadruk</t>
  </si>
  <si>
    <t xml:space="preserve"> Doskonały do drukarek laserowych, atramentowych i kopiarek (ksera). Certyfikaty środowiskowe: PEFC i EU Ecolabe. Rozmiar A4, gramatura 80g, kolor niebieski</t>
  </si>
  <si>
    <t>Idealny do korespondencji biznesowej, prezentacji, ofert handlowych, materiałów promocyjnych oraz plakatów. Niezwykle gładka powierzchnia i szeroki wybór gramatur ożywi wszystkie Twoje kreatywne pomysły. Rozmiar A4, skala bieli: CIE 170</t>
  </si>
  <si>
    <t>Doskonały do drukarek laserowych, atramentowych i kopiarek (ksera). W opakowaniu 5 kolorów po 100arkuszy: zielony 52, żółty 66, czerwony 22, niebieski 51,pomarańczowy 21. Certyfikaty środowiskowe: PEFC i EU Ecolabel. Rozmiar A4, gramatura 80g</t>
  </si>
  <si>
    <t>Rolki offsetowe produkowane są z białego, bezdrzewnego i bezpyłowego papieru offsetowego.
Zastosowanie wysokiej jakości surowca w produkcji rolek kasowych zapewnia długotrwałe i bezawaryjne funkcjonowanie maszyn liczących.
Typowe zastosowanie rolek offsetowych: kasy, bankomaty, plotery. Wymiary 76x25 m</t>
  </si>
  <si>
    <t xml:space="preserve">PAPIER KSERO Rozmiar A4, gramatura 80G, stopień bieli: CIE146 </t>
  </si>
  <si>
    <t xml:space="preserve">PAPIER KSERO Rozmiar A4, gramatura 80G, stopień bieli: CIE166 </t>
  </si>
  <si>
    <t xml:space="preserve"> PAPIER KSERO 75G, Rozmiar A4</t>
  </si>
  <si>
    <t>PAPIER KSERO  Rozmiar A4, skala bieli: CIE169, gramatura 80G</t>
  </si>
  <si>
    <t>PAPIER KSERO Rozmiar A3, gramatura 80g, skala bieli: CIE 146</t>
  </si>
  <si>
    <t xml:space="preserve">PAPIER KOMPUTEROWY  Wymiary 240X1X12"B, gramatura 60G </t>
  </si>
  <si>
    <t>PAPIER KSERO, MATOWY, 500 arkuszy, Skala bieli: CIE169. Rozmiar A4</t>
  </si>
  <si>
    <t>PAPIER KSERO A5, 500 arkuszy</t>
  </si>
  <si>
    <t>KALKA OŁÓWKOWA 200H , rozmiar A4, 10 arkuszy</t>
  </si>
  <si>
    <t>KARTON OZDOBNY gładki, kolor kremowy, rozmiar A4/250G, 20 arkuszy satynowych</t>
  </si>
  <si>
    <t>PAPIER DO PLOTERA, Wymiary 297MMX50M, gramatura 90G, opakowanie 2 rolki</t>
  </si>
  <si>
    <t>PAPIER DO PLOTERA Wymiary 420MMX50M, gramatura 80G,  opakowanie 2 rolki</t>
  </si>
  <si>
    <t>PAPIER DO PLOTERA Wymiary 594MMX50M, gramatura 80G, opakowanie 1 rolka</t>
  </si>
  <si>
    <t>PAPIER DO PLOTERA Wymiary 610MMX50M, gramatura 80G, opakowanie 1 rolka</t>
  </si>
  <si>
    <t>PAPIER DO PLOTERA Wymiary 841MMX50MM, gramatura 80G, opakowanie 2 rolki</t>
  </si>
  <si>
    <t>PAPIER DO PLOTERA Wymiary 914MMX50M, gramatura 80G, opakowanie 1 rolka</t>
  </si>
  <si>
    <t>PAPIER KOMPUTEROWY Wymiary 240X2X12, kolorowy nadruk</t>
  </si>
  <si>
    <t>PAPIER KOMPUTEROWY Wymiary 240X3X12, kolorowy nadruk</t>
  </si>
  <si>
    <t>PAPIER KOMPUTEROWY Wymiary 240X5X12, kolorowy nadruk</t>
  </si>
  <si>
    <t>PAPIER KSERO Rozmiar A4, gramatura 80g, kolor niebieski</t>
  </si>
  <si>
    <t>PAPIER KSERO Rozmiar A4, gramatura 80g, MIX INTENS 500 arkuszy</t>
  </si>
  <si>
    <t>PAPIER KSERO Rozmiar A4, skala bieli: CIE 170,  500 arkuszy</t>
  </si>
  <si>
    <t>ENEA EKO Sp. z o.o. - Szacowana ilość</t>
  </si>
  <si>
    <t xml:space="preserve">ŁĄCZNA CENA NETTO DLA ENEA EKO Sp. z o.o. </t>
  </si>
  <si>
    <t>ŁĄCZNA CENA NETTO DLA ENEA EKO sp. z.o.o.</t>
  </si>
  <si>
    <t>ŁĄCZNA CENA NETTO DLA ENEA Power&amp;Gas Trading Sp. z o.o.</t>
  </si>
  <si>
    <t>ŁĄCZNA CENA NETTO DLA ENEA EKO Sp. z o.o.</t>
  </si>
  <si>
    <r>
      <t xml:space="preserve">INSTRUKCJA DLA WYKONAWCY: 
1. W arkuszu Załącznik 1 - Formularz Oferty należy wybrać Zadania na które Wykonawca składa ofertę (Zadania 1 - 7). W tym celu, w kolumnie "J55 -J61", należy zaznaczyć/wybrać checkboxy dla tych Zadań dla których Wykonawca składa ofertę. 
2. Spowoduje to dostosowanie listy produktów dla których należy uzupełnić ceny jednostkowe netto do wybranych Zadań na które Wykonawca składa ofertę (produkty będą widoczne w wierszu od 53). Przykładowo jeżeli Wykonawca zaznaczy, że składa ofertę tylko dla Zadania 7, wówczas w wierszach od 53 będą widoczne tylko produkty dla Zadania 7. Jeżeli Wykonawca zaznaczy, że składa ofertę dla Zadania 3, 4, 7 wówczas w wierszach od 53 będą widoczne produkty dla tych Zadań (jeżeli produkt występuje w każdym Zadaniu to widoczny jest tylko jeden raz - nie powtarzają się produkty).  
3.Wykonawca uzupełnia ceny jednostkowe netto oraz Stawki Vat dla wszystkich produktów - zaznaczone na niebiesko (kolumna "F" i "G" wiersze od 53).  
4. Ceny jednostkowe netto wpisane w arkuszu Załącznik 1 - Formularz Oferty automatycznie zaciągają się do kolejnych arkuszy Zadań i wyliczają łączną cenę netto Oferty dla poszczególnych Zadań w arkuszach. 
5. Cena netto Oferty dla danego Zadania (łącznie z cenami jednostkowymi netto) musi być podana w złotych polskich, z dokładnością do dwóch miejsc po przecinku poprzez zastosowanie w arkuszu kalkulacyjnym Excel funkcji zaokrąglenia. tj. ZAOKR (=ZAOKR(A1;2), gdzie A1 oznacza liczbę). 
6. Cena Oferty netto dla danego Zadania, w tym ceny jednostkowe netto, muszą być wyższe niż  0,00 PLN.                                                                                                                                                                                                                                                                                                                                               </t>
    </r>
    <r>
      <rPr>
        <b/>
        <sz val="12"/>
        <color rgb="FF7030A0"/>
        <rFont val="Calibri"/>
        <family val="2"/>
        <charset val="238"/>
        <scheme val="minor"/>
      </rPr>
      <t>UWAGA! Ilości asortymentu, które zostały wskazane w Załącznikach nr 2-7 do WZ są ilościami poglądowymi, niezbędnymi
Zamawiającemu do porównania ofert Wykonawców i wyboru oferty najkorzystniejszej w danej części (Zadaniu).</t>
    </r>
  </si>
  <si>
    <t>ENEA</t>
  </si>
  <si>
    <t>13.02.2025r</t>
  </si>
  <si>
    <t>ROLKA wymiary 76X25M, opakowanie 10 rolek</t>
  </si>
  <si>
    <t>PAPIER  A4 SATYNOWY Rozmiar A4, skala bieli: CIE 168 do 170, gramatura 100g, 500 arkuszy</t>
  </si>
  <si>
    <t>PAPIER A4 SATYNOWY Rozmiar A4, gramatura 160g, skala bieli: CIE 168 do 170,  250 arkuszy</t>
  </si>
  <si>
    <t>papier satynowany o wysokiej białości i doskonale gładkiej powierzchni, dedykowany do kolorowego druku cyfrowego. Gwarantowana wysoka jakość i profesjonalne wydruki. Testowany na drukarkach głównych producentów cyfrowych maszyn drukarskich. Wyprodukowany zgodnie z najwyższymi standardami ochrony środowiska. Rozmiar A4, skala bieli: CIE 168 do 170, gramatura 100g</t>
  </si>
  <si>
    <t> papier satynowany o wysokiej białości i doskonale gładkiej powierzchni, dedykowany do kolorowego druku cyfrowego. Gwarantowana wysoka jakość i profesjonalne wydruki. Testowany na drukarkach głównych producentów cyfrowych maszyn drukarskich. Wyprodukowany zgodnie z najwyższymi standardami ochrony środowiska. Rozmiar A4, gramatura 160g, skala bieli: CIE 168 do 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</si>
</sst>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0.00\ &quot;zł&quot;_-;\-* #,##0.00\ &quot;zł&quot;_-;_-* &quot;-&quot;??\ &quot;zł&quot;_-;_-@_-"/>
    <numFmt numFmtId="43" formatCode="_-* #,##0.00_-;\-* #,##0.00_-;_-* &quot;-&quot;??_-;_-@_-"/>
    <numFmt numFmtId="164" formatCode="#,##0_ ;\-#,##0\ "/>
    <numFmt numFmtId="165" formatCode="#,##0.00\ &quot;zł&quot;"/>
  </numFmts>
  <fonts count="3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b/>
      <sz val="11"/>
      <color indexed="8"/>
      <name val="Calibri"/>
      <family val="2"/>
      <charset val="238"/>
      <scheme val="minor"/>
    </font>
    <font>
      <b/>
      <sz val="10"/>
      <color theme="1"/>
      <name val="Calibri"/>
      <family val="2"/>
      <charset val="238"/>
      <scheme val="minor"/>
    </font>
    <font>
      <b/>
      <sz val="11"/>
      <name val="Calibri"/>
      <family val="2"/>
      <charset val="238"/>
      <scheme val="minor"/>
    </font>
    <font>
      <sz val="9"/>
      <color theme="1"/>
      <name val="Calibri"/>
      <family val="2"/>
      <charset val="238"/>
      <scheme val="minor"/>
    </font>
    <font>
      <sz val="10"/>
      <color theme="1"/>
      <name val="Calibri"/>
      <family val="2"/>
      <charset val="238"/>
      <scheme val="minor"/>
    </font>
    <font>
      <sz val="9"/>
      <name val="Calibri"/>
      <family val="2"/>
      <charset val="238"/>
      <scheme val="minor"/>
    </font>
    <font>
      <sz val="9"/>
      <color rgb="FF000000"/>
      <name val="Calibri"/>
      <family val="2"/>
      <charset val="238"/>
    </font>
    <font>
      <sz val="9"/>
      <color theme="1"/>
      <name val="Calibri"/>
      <family val="2"/>
      <charset val="238"/>
    </font>
    <font>
      <b/>
      <sz val="11"/>
      <color theme="1"/>
      <name val="Tahoma"/>
      <family val="2"/>
      <charset val="238"/>
    </font>
    <font>
      <sz val="11"/>
      <color theme="1"/>
      <name val="Tahoma"/>
      <family val="2"/>
      <charset val="238"/>
    </font>
    <font>
      <b/>
      <sz val="12"/>
      <color theme="4" tint="-0.249977111117893"/>
      <name val="Tahoma"/>
      <family val="2"/>
      <charset val="238"/>
    </font>
    <font>
      <b/>
      <sz val="10"/>
      <name val="Tahoma"/>
      <family val="2"/>
      <charset val="238"/>
    </font>
    <font>
      <sz val="10"/>
      <name val="Tahoma"/>
      <family val="2"/>
      <charset val="238"/>
    </font>
    <font>
      <b/>
      <sz val="12"/>
      <color rgb="FFFF0000"/>
      <name val="Calibri"/>
      <family val="2"/>
      <charset val="238"/>
      <scheme val="minor"/>
    </font>
    <font>
      <b/>
      <sz val="11"/>
      <color theme="4" tint="-0.249977111117893"/>
      <name val="Tahoma"/>
      <family val="2"/>
      <charset val="238"/>
    </font>
    <font>
      <b/>
      <sz val="9"/>
      <color theme="1"/>
      <name val="Calibri"/>
      <family val="2"/>
      <charset val="238"/>
      <scheme val="minor"/>
    </font>
    <font>
      <sz val="10"/>
      <name val="Arial CE"/>
      <charset val="238"/>
    </font>
    <font>
      <b/>
      <sz val="10"/>
      <name val="Arial CE"/>
      <family val="2"/>
      <charset val="238"/>
    </font>
    <font>
      <u/>
      <sz val="12"/>
      <color theme="1"/>
      <name val="Calibri"/>
      <family val="2"/>
      <charset val="238"/>
      <scheme val="minor"/>
    </font>
    <font>
      <b/>
      <u/>
      <sz val="12"/>
      <color indexed="8"/>
      <name val="Calibri"/>
      <family val="2"/>
      <charset val="238"/>
      <scheme val="minor"/>
    </font>
    <font>
      <b/>
      <u/>
      <sz val="12"/>
      <color theme="1"/>
      <name val="Calibri"/>
      <family val="2"/>
      <charset val="238"/>
      <scheme val="minor"/>
    </font>
    <font>
      <sz val="14"/>
      <color rgb="FFFF0000"/>
      <name val="Calibri"/>
      <family val="2"/>
      <charset val="238"/>
      <scheme val="minor"/>
    </font>
    <font>
      <b/>
      <sz val="10"/>
      <color rgb="FFFF0000"/>
      <name val="Calibri"/>
      <family val="2"/>
      <charset val="238"/>
      <scheme val="minor"/>
    </font>
    <font>
      <b/>
      <sz val="12"/>
      <color rgb="FF0070C0"/>
      <name val="Calibri"/>
      <family val="2"/>
      <charset val="238"/>
      <scheme val="minor"/>
    </font>
    <font>
      <b/>
      <u/>
      <sz val="12"/>
      <color rgb="FF0070C0"/>
      <name val="Calibri"/>
      <family val="2"/>
      <charset val="238"/>
      <scheme val="minor"/>
    </font>
    <font>
      <b/>
      <sz val="10"/>
      <color rgb="FF0070C0"/>
      <name val="Calibri"/>
      <family val="2"/>
      <charset val="238"/>
      <scheme val="minor"/>
    </font>
    <font>
      <sz val="10"/>
      <color theme="1"/>
      <name val="Arial"/>
      <family val="2"/>
      <charset val="238"/>
    </font>
    <font>
      <b/>
      <sz val="11"/>
      <color theme="1"/>
      <name val="Arial"/>
      <family val="2"/>
      <charset val="238"/>
    </font>
    <font>
      <b/>
      <sz val="10"/>
      <color theme="1"/>
      <name val="Arial"/>
      <family val="2"/>
      <charset val="238"/>
    </font>
    <font>
      <b/>
      <sz val="11"/>
      <name val="Arial"/>
      <family val="2"/>
      <charset val="238"/>
    </font>
    <font>
      <b/>
      <sz val="10"/>
      <name val="Arial"/>
      <family val="2"/>
      <charset val="238"/>
    </font>
    <font>
      <sz val="11"/>
      <color theme="1"/>
      <name val="Arial"/>
      <family val="2"/>
      <charset val="238"/>
    </font>
    <font>
      <b/>
      <sz val="10"/>
      <color rgb="FFFF0000"/>
      <name val="Arial"/>
      <family val="2"/>
      <charset val="238"/>
    </font>
    <font>
      <b/>
      <sz val="12"/>
      <color rgb="FF7030A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tint="-0.249977111117893"/>
        <bgColor indexed="64"/>
      </patternFill>
    </fill>
    <fill>
      <patternFill patternType="solid">
        <fgColor theme="2"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xf numFmtId="43" fontId="1" fillId="0" borderId="0" applyFont="0" applyFill="0" applyBorder="0" applyAlignment="0" applyProtection="0"/>
  </cellStyleXfs>
  <cellXfs count="246">
    <xf numFmtId="0" fontId="0" fillId="0" borderId="0" xfId="0"/>
    <xf numFmtId="0" fontId="7" fillId="0" borderId="1" xfId="0" applyFont="1" applyBorder="1" applyAlignment="1">
      <alignment horizontal="center" vertical="top"/>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7" fillId="0" borderId="1" xfId="0" applyFont="1" applyFill="1" applyBorder="1" applyAlignment="1">
      <alignment vertical="top"/>
    </xf>
    <xf numFmtId="0" fontId="10" fillId="0" borderId="1" xfId="0" applyFont="1" applyBorder="1" applyAlignment="1">
      <alignment vertical="top" wrapText="1"/>
    </xf>
    <xf numFmtId="0" fontId="10" fillId="0" borderId="1" xfId="0" applyFont="1" applyFill="1" applyBorder="1" applyAlignment="1">
      <alignment vertical="top" wrapText="1"/>
    </xf>
    <xf numFmtId="0" fontId="7" fillId="3" borderId="1" xfId="0" applyFont="1" applyFill="1" applyBorder="1" applyAlignment="1">
      <alignment vertical="top" wrapText="1"/>
    </xf>
    <xf numFmtId="0" fontId="11" fillId="3" borderId="1" xfId="0" applyFont="1" applyFill="1" applyBorder="1" applyAlignment="1">
      <alignment horizontal="left" vertical="top" wrapText="1"/>
    </xf>
    <xf numFmtId="0" fontId="13" fillId="4" borderId="1" xfId="0" applyFont="1" applyFill="1" applyBorder="1" applyAlignment="1">
      <alignment horizontal="center" vertical="center"/>
    </xf>
    <xf numFmtId="0" fontId="13" fillId="4" borderId="0" xfId="0" applyFont="1" applyFill="1" applyBorder="1" applyAlignment="1">
      <alignment horizontal="center" vertical="center"/>
    </xf>
    <xf numFmtId="44" fontId="0" fillId="0" borderId="0" xfId="1" applyFont="1"/>
    <xf numFmtId="4" fontId="20" fillId="0" borderId="0" xfId="3" applyNumberFormat="1"/>
    <xf numFmtId="0" fontId="20" fillId="0" borderId="0" xfId="3"/>
    <xf numFmtId="0" fontId="20" fillId="0" borderId="5" xfId="3" applyBorder="1"/>
    <xf numFmtId="0" fontId="21" fillId="0" borderId="0" xfId="3" quotePrefix="1" applyFont="1" applyAlignment="1">
      <alignment horizontal="center"/>
    </xf>
    <xf numFmtId="16" fontId="21" fillId="0" borderId="0" xfId="3" quotePrefix="1" applyNumberFormat="1" applyFont="1" applyAlignment="1">
      <alignment horizontal="center"/>
    </xf>
    <xf numFmtId="0" fontId="21" fillId="0" borderId="0" xfId="3" applyFont="1" applyAlignment="1">
      <alignment horizontal="center"/>
    </xf>
    <xf numFmtId="0" fontId="21" fillId="0" borderId="0" xfId="3" applyFont="1"/>
    <xf numFmtId="0" fontId="20" fillId="0" borderId="0" xfId="3" applyAlignment="1">
      <alignment horizontal="center"/>
    </xf>
    <xf numFmtId="0" fontId="20" fillId="7" borderId="0" xfId="3" applyFill="1"/>
    <xf numFmtId="0" fontId="20" fillId="0" borderId="0" xfId="3" applyAlignment="1">
      <alignment horizontal="right"/>
    </xf>
    <xf numFmtId="9" fontId="0" fillId="5" borderId="1" xfId="2" applyFont="1" applyFill="1" applyBorder="1" applyProtection="1">
      <protection locked="0"/>
    </xf>
    <xf numFmtId="44" fontId="0" fillId="5" borderId="1" xfId="1" applyFont="1" applyFill="1" applyBorder="1" applyProtection="1">
      <protection locked="0"/>
    </xf>
    <xf numFmtId="0" fontId="0" fillId="0" borderId="0" xfId="0" applyProtection="1">
      <protection locked="0"/>
    </xf>
    <xf numFmtId="9" fontId="0" fillId="0" borderId="0" xfId="2" applyFont="1" applyProtection="1">
      <protection locked="0"/>
    </xf>
    <xf numFmtId="44" fontId="0" fillId="0" borderId="0" xfId="1" applyFont="1" applyProtection="1">
      <protection locked="0"/>
    </xf>
    <xf numFmtId="0" fontId="19" fillId="0" borderId="13" xfId="0" applyFont="1" applyFill="1" applyBorder="1" applyProtection="1">
      <protection locked="0"/>
    </xf>
    <xf numFmtId="0" fontId="13" fillId="6" borderId="11" xfId="0" applyFont="1" applyFill="1" applyBorder="1" applyProtection="1"/>
    <xf numFmtId="0" fontId="13" fillId="6" borderId="0" xfId="0" applyFont="1" applyFill="1" applyBorder="1" applyProtection="1"/>
    <xf numFmtId="0" fontId="2" fillId="6" borderId="0" xfId="0" applyFont="1" applyFill="1" applyBorder="1" applyProtection="1"/>
    <xf numFmtId="0" fontId="0" fillId="6" borderId="12" xfId="0" applyFill="1" applyBorder="1" applyProtection="1"/>
    <xf numFmtId="0" fontId="12" fillId="6" borderId="11" xfId="0" applyFont="1" applyFill="1" applyBorder="1" applyProtection="1"/>
    <xf numFmtId="0" fontId="2" fillId="6" borderId="11" xfId="0" applyFont="1" applyFill="1" applyBorder="1" applyProtection="1"/>
    <xf numFmtId="0" fontId="12" fillId="6" borderId="11" xfId="0" applyFont="1" applyFill="1" applyBorder="1" applyAlignment="1" applyProtection="1">
      <alignment horizontal="left" vertical="center"/>
    </xf>
    <xf numFmtId="0" fontId="15" fillId="6" borderId="20" xfId="0" applyFont="1" applyFill="1" applyBorder="1" applyAlignment="1" applyProtection="1">
      <alignment vertical="center" wrapText="1"/>
    </xf>
    <xf numFmtId="0" fontId="16" fillId="6" borderId="13" xfId="0" applyFont="1" applyFill="1" applyBorder="1" applyAlignment="1" applyProtection="1">
      <alignment vertical="center" wrapText="1"/>
    </xf>
    <xf numFmtId="0" fontId="15" fillId="6" borderId="11" xfId="0" applyFont="1" applyFill="1" applyBorder="1" applyAlignment="1" applyProtection="1">
      <alignment vertical="center" wrapText="1"/>
    </xf>
    <xf numFmtId="0" fontId="15" fillId="6" borderId="13" xfId="0" applyFont="1" applyFill="1" applyBorder="1" applyAlignment="1" applyProtection="1">
      <alignment vertical="center" wrapText="1"/>
    </xf>
    <xf numFmtId="0" fontId="12" fillId="6" borderId="8" xfId="0" applyFont="1" applyFill="1" applyBorder="1" applyProtection="1"/>
    <xf numFmtId="0" fontId="0" fillId="6" borderId="11" xfId="0" applyFill="1" applyBorder="1" applyProtection="1"/>
    <xf numFmtId="0" fontId="34" fillId="6" borderId="1" xfId="0" applyNumberFormat="1" applyFont="1" applyFill="1" applyBorder="1" applyAlignment="1" applyProtection="1">
      <alignment horizontal="center" vertical="center" wrapText="1"/>
    </xf>
    <xf numFmtId="44" fontId="34" fillId="6" borderId="1" xfId="0" applyNumberFormat="1" applyFont="1" applyFill="1" applyBorder="1" applyAlignment="1" applyProtection="1">
      <alignment horizontal="center" vertical="center" wrapText="1"/>
    </xf>
    <xf numFmtId="0" fontId="34" fillId="2" borderId="1" xfId="0" applyNumberFormat="1" applyFont="1" applyFill="1" applyBorder="1" applyAlignment="1" applyProtection="1">
      <alignment horizontal="center" vertical="center" wrapText="1"/>
    </xf>
    <xf numFmtId="44" fontId="34" fillId="2" borderId="1" xfId="0" applyNumberFormat="1" applyFont="1" applyFill="1" applyBorder="1" applyAlignment="1" applyProtection="1">
      <alignment horizontal="center" vertical="center" wrapText="1"/>
    </xf>
    <xf numFmtId="0" fontId="0" fillId="0" borderId="0" xfId="0" applyAlignment="1" applyProtection="1">
      <alignment horizontal="center"/>
    </xf>
    <xf numFmtId="0" fontId="12" fillId="6" borderId="9" xfId="0" applyFont="1" applyFill="1" applyBorder="1" applyProtection="1"/>
    <xf numFmtId="0" fontId="12" fillId="6" borderId="10" xfId="0" applyFont="1" applyFill="1" applyBorder="1" applyProtection="1"/>
    <xf numFmtId="0" fontId="0" fillId="0" borderId="0" xfId="0" applyFill="1" applyProtection="1"/>
    <xf numFmtId="0" fontId="0" fillId="0" borderId="0" xfId="0" applyProtection="1"/>
    <xf numFmtId="0" fontId="3" fillId="0" borderId="0" xfId="0" applyFont="1" applyProtection="1"/>
    <xf numFmtId="0" fontId="0" fillId="6" borderId="0" xfId="0" applyFill="1" applyBorder="1" applyProtection="1"/>
    <xf numFmtId="0" fontId="8" fillId="0" borderId="0" xfId="0" applyFont="1" applyAlignment="1" applyProtection="1">
      <alignment horizontal="center"/>
    </xf>
    <xf numFmtId="0" fontId="8" fillId="0" borderId="0" xfId="0" applyFont="1" applyFill="1" applyProtection="1"/>
    <xf numFmtId="0" fontId="8" fillId="0" borderId="0" xfId="0" applyFont="1" applyProtection="1"/>
    <xf numFmtId="0" fontId="15" fillId="6" borderId="0" xfId="0" applyFont="1" applyFill="1" applyBorder="1" applyAlignment="1" applyProtection="1">
      <alignment horizontal="center" vertical="center"/>
    </xf>
    <xf numFmtId="0" fontId="0" fillId="0" borderId="0" xfId="0" applyFill="1" applyAlignment="1" applyProtection="1">
      <alignment wrapText="1"/>
    </xf>
    <xf numFmtId="0" fontId="6" fillId="6" borderId="0" xfId="0" applyFont="1" applyFill="1" applyBorder="1" applyAlignment="1" applyProtection="1">
      <alignment horizontal="center" wrapText="1"/>
    </xf>
    <xf numFmtId="0" fontId="25" fillId="0" borderId="0" xfId="0" applyFont="1" applyFill="1" applyProtection="1"/>
    <xf numFmtId="0" fontId="25" fillId="0" borderId="0" xfId="0" applyFont="1" applyFill="1" applyAlignment="1" applyProtection="1">
      <alignment wrapText="1"/>
    </xf>
    <xf numFmtId="0" fontId="18" fillId="0" borderId="0" xfId="0" applyFont="1" applyFill="1" applyAlignment="1" applyProtection="1">
      <alignment vertical="center"/>
    </xf>
    <xf numFmtId="0" fontId="2" fillId="0" borderId="0" xfId="0" applyFont="1" applyProtection="1"/>
    <xf numFmtId="0" fontId="2"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1" xfId="0" applyFont="1" applyFill="1" applyBorder="1" applyAlignment="1" applyProtection="1">
      <alignment vertical="center"/>
    </xf>
    <xf numFmtId="0" fontId="2" fillId="0" borderId="0" xfId="0" applyFont="1" applyAlignment="1" applyProtection="1">
      <alignment vertical="center"/>
    </xf>
    <xf numFmtId="0" fontId="2" fillId="2" borderId="8" xfId="0" applyFont="1" applyFill="1" applyBorder="1" applyAlignment="1" applyProtection="1">
      <alignment vertical="center"/>
    </xf>
    <xf numFmtId="44" fontId="2" fillId="2" borderId="10" xfId="0" applyNumberFormat="1" applyFont="1" applyFill="1" applyBorder="1" applyAlignment="1" applyProtection="1">
      <alignment vertical="center"/>
    </xf>
    <xf numFmtId="44" fontId="19" fillId="0" borderId="14" xfId="0" applyNumberFormat="1" applyFont="1" applyBorder="1" applyAlignment="1" applyProtection="1">
      <alignment horizontal="center" vertical="center" wrapText="1"/>
    </xf>
    <xf numFmtId="0" fontId="0" fillId="0" borderId="11" xfId="0" applyBorder="1" applyProtection="1"/>
    <xf numFmtId="0" fontId="0" fillId="0" borderId="12" xfId="0" applyBorder="1" applyProtection="1"/>
    <xf numFmtId="0" fontId="0" fillId="0" borderId="15" xfId="0" applyBorder="1" applyProtection="1"/>
    <xf numFmtId="0" fontId="0" fillId="0" borderId="17" xfId="0" applyBorder="1" applyProtection="1"/>
    <xf numFmtId="0" fontId="12" fillId="6" borderId="9" xfId="0" applyFont="1" applyFill="1" applyBorder="1" applyAlignment="1" applyProtection="1">
      <alignment wrapText="1"/>
    </xf>
    <xf numFmtId="0" fontId="12" fillId="6" borderId="9" xfId="0" applyFont="1" applyFill="1" applyBorder="1" applyAlignment="1" applyProtection="1">
      <alignment horizontal="center" vertical="center"/>
    </xf>
    <xf numFmtId="0" fontId="0" fillId="0" borderId="0" xfId="0" applyNumberFormat="1" applyProtection="1"/>
    <xf numFmtId="0" fontId="0" fillId="6" borderId="0" xfId="0" applyFill="1" applyBorder="1" applyAlignment="1" applyProtection="1">
      <alignment wrapText="1"/>
    </xf>
    <xf numFmtId="0" fontId="0" fillId="6" borderId="0" xfId="0" applyFill="1" applyBorder="1" applyAlignment="1" applyProtection="1">
      <alignment horizontal="center" vertical="center"/>
    </xf>
    <xf numFmtId="0" fontId="2" fillId="6" borderId="0" xfId="0" applyFont="1" applyFill="1" applyBorder="1" applyAlignment="1" applyProtection="1">
      <alignment wrapText="1"/>
    </xf>
    <xf numFmtId="0" fontId="2" fillId="6" borderId="0" xfId="0" applyFont="1" applyFill="1" applyBorder="1" applyAlignment="1" applyProtection="1">
      <alignment horizontal="center" vertical="center"/>
    </xf>
    <xf numFmtId="0" fontId="13" fillId="6" borderId="0" xfId="0" applyFont="1" applyFill="1" applyBorder="1" applyAlignment="1" applyProtection="1">
      <alignment wrapText="1"/>
    </xf>
    <xf numFmtId="0" fontId="13" fillId="6" borderId="0" xfId="0" applyFont="1" applyFill="1" applyBorder="1" applyAlignment="1" applyProtection="1">
      <alignment horizontal="center" vertical="center"/>
    </xf>
    <xf numFmtId="0" fontId="0" fillId="6" borderId="11" xfId="0" applyFill="1" applyBorder="1" applyAlignment="1" applyProtection="1">
      <alignment horizontal="center"/>
    </xf>
    <xf numFmtId="0" fontId="0" fillId="6" borderId="0" xfId="0" applyFill="1" applyBorder="1" applyAlignment="1" applyProtection="1">
      <alignment horizontal="center"/>
    </xf>
    <xf numFmtId="0" fontId="0" fillId="6" borderId="12" xfId="0" applyFill="1" applyBorder="1" applyAlignment="1" applyProtection="1">
      <alignment horizontal="center"/>
    </xf>
    <xf numFmtId="0" fontId="0" fillId="6" borderId="16" xfId="0" applyFill="1" applyBorder="1" applyAlignment="1" applyProtection="1">
      <alignment horizontal="center"/>
    </xf>
    <xf numFmtId="0" fontId="0" fillId="6" borderId="17" xfId="0" applyFill="1" applyBorder="1" applyAlignment="1" applyProtection="1">
      <alignment horizontal="center"/>
    </xf>
    <xf numFmtId="0" fontId="32" fillId="0" borderId="1" xfId="0" applyFont="1" applyBorder="1" applyAlignment="1" applyProtection="1">
      <alignment horizontal="center" vertical="center" wrapText="1"/>
    </xf>
    <xf numFmtId="44" fontId="31" fillId="0" borderId="1" xfId="1" applyFont="1" applyFill="1" applyBorder="1" applyAlignment="1" applyProtection="1">
      <alignment horizontal="center" vertical="center"/>
    </xf>
    <xf numFmtId="164" fontId="33" fillId="8" borderId="1" xfId="0" applyNumberFormat="1" applyFont="1" applyFill="1" applyBorder="1" applyAlignment="1" applyProtection="1">
      <alignment horizontal="center" vertical="center" wrapText="1"/>
    </xf>
    <xf numFmtId="44" fontId="31" fillId="0" borderId="1" xfId="0" applyNumberFormat="1" applyFont="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44" fontId="30" fillId="0" borderId="1" xfId="0" applyNumberFormat="1" applyFont="1" applyFill="1" applyBorder="1" applyAlignment="1" applyProtection="1">
      <alignment horizontal="center" vertical="center" wrapText="1"/>
    </xf>
    <xf numFmtId="44" fontId="30" fillId="9" borderId="6" xfId="0" applyNumberFormat="1" applyFont="1" applyFill="1" applyBorder="1" applyAlignment="1" applyProtection="1">
      <alignment horizontal="center" vertical="center" wrapText="1"/>
    </xf>
    <xf numFmtId="0" fontId="8" fillId="9" borderId="1" xfId="0" applyNumberFormat="1" applyFont="1" applyFill="1" applyBorder="1" applyAlignment="1" applyProtection="1">
      <alignment horizontal="center" vertical="center"/>
    </xf>
    <xf numFmtId="44" fontId="30" fillId="9" borderId="1" xfId="0" applyNumberFormat="1" applyFont="1" applyFill="1" applyBorder="1" applyAlignment="1" applyProtection="1">
      <alignment horizontal="center" vertical="center" wrapText="1"/>
    </xf>
    <xf numFmtId="0" fontId="30" fillId="9" borderId="6" xfId="0" applyNumberFormat="1" applyFont="1" applyFill="1" applyBorder="1" applyAlignment="1" applyProtection="1">
      <alignment horizontal="center" vertical="center" wrapText="1"/>
    </xf>
    <xf numFmtId="0" fontId="30" fillId="0" borderId="6" xfId="0" applyNumberFormat="1" applyFont="1" applyFill="1" applyBorder="1" applyAlignment="1" applyProtection="1">
      <alignment horizontal="center" vertical="center" wrapText="1"/>
    </xf>
    <xf numFmtId="44" fontId="30" fillId="0" borderId="6" xfId="0" applyNumberFormat="1" applyFont="1" applyFill="1" applyBorder="1" applyAlignment="1" applyProtection="1">
      <alignment horizontal="center" vertical="center" wrapText="1"/>
    </xf>
    <xf numFmtId="0" fontId="0" fillId="0" borderId="29" xfId="0" applyFill="1" applyBorder="1" applyAlignment="1" applyProtection="1">
      <alignment horizontal="left" vertical="center"/>
    </xf>
    <xf numFmtId="0" fontId="35" fillId="0" borderId="0" xfId="0" applyFont="1" applyAlignment="1" applyProtection="1">
      <alignment horizontal="center" vertical="center"/>
    </xf>
    <xf numFmtId="0" fontId="35" fillId="0" borderId="0" xfId="0" applyFont="1" applyAlignment="1" applyProtection="1">
      <alignment vertical="center"/>
    </xf>
    <xf numFmtId="0" fontId="35" fillId="0" borderId="0" xfId="0" applyFont="1" applyAlignment="1" applyProtection="1">
      <alignment vertical="center" wrapText="1"/>
    </xf>
    <xf numFmtId="44" fontId="36" fillId="6" borderId="1" xfId="0" applyNumberFormat="1" applyFont="1" applyFill="1" applyBorder="1" applyAlignment="1" applyProtection="1">
      <alignment vertical="center" wrapText="1"/>
    </xf>
    <xf numFmtId="44" fontId="36" fillId="2" borderId="1" xfId="0" applyNumberFormat="1" applyFont="1" applyFill="1" applyBorder="1" applyAlignment="1" applyProtection="1">
      <alignment vertical="center" wrapText="1"/>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vertical="center"/>
    </xf>
    <xf numFmtId="0" fontId="2" fillId="6" borderId="11" xfId="0" applyFont="1" applyFill="1" applyBorder="1" applyAlignment="1" applyProtection="1"/>
    <xf numFmtId="0" fontId="24" fillId="6" borderId="0" xfId="0" applyFont="1" applyFill="1" applyBorder="1" applyProtection="1"/>
    <xf numFmtId="0" fontId="0" fillId="0" borderId="11" xfId="0" applyBorder="1" applyAlignment="1" applyProtection="1">
      <alignment horizontal="center"/>
    </xf>
    <xf numFmtId="44" fontId="0" fillId="0" borderId="0" xfId="0" applyNumberFormat="1" applyProtection="1"/>
    <xf numFmtId="164" fontId="31" fillId="8"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8" borderId="1" xfId="0" applyFont="1" applyFill="1" applyBorder="1" applyAlignment="1" applyProtection="1">
      <alignment horizontal="center" vertical="center"/>
    </xf>
    <xf numFmtId="44" fontId="30" fillId="8" borderId="1" xfId="0" applyNumberFormat="1" applyFont="1" applyFill="1" applyBorder="1" applyAlignment="1" applyProtection="1">
      <alignment horizontal="center" vertical="center" wrapText="1"/>
    </xf>
    <xf numFmtId="44" fontId="30" fillId="3" borderId="1" xfId="0" applyNumberFormat="1" applyFont="1" applyFill="1" applyBorder="1" applyAlignment="1" applyProtection="1">
      <alignment horizontal="center" vertical="center" wrapText="1"/>
    </xf>
    <xf numFmtId="0" fontId="30" fillId="3" borderId="6" xfId="0" applyNumberFormat="1" applyFont="1" applyFill="1" applyBorder="1" applyAlignment="1" applyProtection="1">
      <alignment horizontal="center" vertical="center" wrapText="1"/>
    </xf>
    <xf numFmtId="44" fontId="30" fillId="3" borderId="6" xfId="0" applyNumberFormat="1" applyFont="1" applyFill="1" applyBorder="1" applyAlignment="1" applyProtection="1">
      <alignment horizontal="center" vertical="center" wrapText="1"/>
    </xf>
    <xf numFmtId="0" fontId="30" fillId="8" borderId="6" xfId="0" applyNumberFormat="1" applyFont="1" applyFill="1" applyBorder="1" applyAlignment="1" applyProtection="1">
      <alignment horizontal="center" vertical="center" wrapText="1"/>
    </xf>
    <xf numFmtId="44" fontId="30" fillId="8" borderId="6" xfId="0" applyNumberFormat="1" applyFont="1" applyFill="1" applyBorder="1" applyAlignment="1" applyProtection="1">
      <alignment horizontal="center" vertical="center" wrapText="1"/>
    </xf>
    <xf numFmtId="0" fontId="0" fillId="6" borderId="8" xfId="0" applyFill="1" applyBorder="1" applyProtection="1"/>
    <xf numFmtId="0" fontId="0" fillId="6" borderId="9" xfId="0" applyFill="1" applyBorder="1" applyProtection="1"/>
    <xf numFmtId="0" fontId="0" fillId="6" borderId="10" xfId="0" applyFill="1" applyBorder="1" applyProtection="1"/>
    <xf numFmtId="0" fontId="13" fillId="6" borderId="12" xfId="0" applyFont="1" applyFill="1" applyBorder="1" applyProtection="1"/>
    <xf numFmtId="0" fontId="24" fillId="6" borderId="11" xfId="0" applyFont="1" applyFill="1" applyBorder="1" applyAlignment="1" applyProtection="1"/>
    <xf numFmtId="0" fontId="22" fillId="6" borderId="0" xfId="0" applyFont="1" applyFill="1" applyBorder="1" applyProtection="1"/>
    <xf numFmtId="0" fontId="32" fillId="8" borderId="1" xfId="0" applyNumberFormat="1" applyFont="1" applyFill="1" applyBorder="1" applyAlignment="1" applyProtection="1">
      <alignment horizontal="center" vertical="center" wrapText="1"/>
    </xf>
    <xf numFmtId="0" fontId="23" fillId="6" borderId="11" xfId="0" applyFont="1" applyFill="1" applyBorder="1" applyAlignment="1" applyProtection="1"/>
    <xf numFmtId="0" fontId="31" fillId="0" borderId="1" xfId="0" applyFont="1" applyBorder="1" applyAlignment="1" applyProtection="1">
      <alignment horizontal="center" vertical="center" wrapText="1"/>
    </xf>
    <xf numFmtId="44" fontId="0" fillId="6" borderId="16" xfId="0" applyNumberFormat="1" applyFill="1" applyBorder="1" applyAlignment="1" applyProtection="1">
      <alignment horizontal="center"/>
    </xf>
    <xf numFmtId="164" fontId="32" fillId="8" borderId="1" xfId="0" applyNumberFormat="1" applyFont="1" applyFill="1" applyBorder="1" applyAlignment="1" applyProtection="1">
      <alignment horizontal="center" vertical="center" wrapText="1"/>
    </xf>
    <xf numFmtId="0" fontId="30" fillId="0" borderId="0" xfId="0" applyFont="1" applyAlignment="1" applyProtection="1">
      <alignment horizontal="center" vertical="center"/>
    </xf>
    <xf numFmtId="0" fontId="13" fillId="6" borderId="32" xfId="0" applyFont="1" applyFill="1" applyBorder="1" applyAlignment="1" applyProtection="1">
      <alignment horizontal="center" vertical="center"/>
    </xf>
    <xf numFmtId="0" fontId="0" fillId="0" borderId="3" xfId="0"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30" xfId="0" applyFill="1" applyBorder="1" applyAlignment="1" applyProtection="1">
      <alignment horizontal="left" vertical="center" wrapText="1"/>
    </xf>
    <xf numFmtId="14" fontId="0" fillId="5" borderId="31" xfId="2" applyNumberFormat="1" applyFont="1" applyFill="1" applyBorder="1" applyAlignment="1" applyProtection="1">
      <alignment horizontal="center" vertical="center"/>
      <protection locked="0"/>
    </xf>
    <xf numFmtId="0" fontId="0" fillId="0" borderId="29" xfId="0" applyFill="1" applyBorder="1" applyAlignment="1" applyProtection="1">
      <alignment horizontal="left" vertical="center" wrapText="1"/>
    </xf>
    <xf numFmtId="9" fontId="0" fillId="5" borderId="1" xfId="2" applyFont="1" applyFill="1" applyBorder="1" applyAlignment="1" applyProtection="1">
      <alignment vertical="center"/>
    </xf>
    <xf numFmtId="44" fontId="0" fillId="5" borderId="1" xfId="1" applyFont="1" applyFill="1" applyBorder="1" applyAlignment="1" applyProtection="1">
      <alignment vertical="center"/>
    </xf>
    <xf numFmtId="0" fontId="0" fillId="0" borderId="1" xfId="0" applyFont="1" applyBorder="1" applyAlignment="1" applyProtection="1">
      <alignment vertical="center" wrapText="1"/>
    </xf>
    <xf numFmtId="0" fontId="0" fillId="0" borderId="0" xfId="0" applyFont="1" applyAlignment="1" applyProtection="1">
      <alignment vertical="center"/>
    </xf>
    <xf numFmtId="0" fontId="5" fillId="0" borderId="1" xfId="0" applyFont="1" applyFill="1" applyBorder="1" applyAlignment="1" applyProtection="1">
      <alignment horizontal="center" vertical="center"/>
    </xf>
    <xf numFmtId="0" fontId="0" fillId="0" borderId="1" xfId="0"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0" fillId="0" borderId="29" xfId="0" applyFill="1" applyBorder="1" applyAlignment="1" applyProtection="1">
      <alignment horizontal="center" vertical="center" wrapText="1"/>
    </xf>
    <xf numFmtId="44" fontId="31" fillId="0" borderId="1" xfId="1" applyFont="1" applyFill="1" applyBorder="1" applyAlignment="1" applyProtection="1">
      <alignment horizontal="center" vertical="center" wrapText="1"/>
    </xf>
    <xf numFmtId="44" fontId="31" fillId="0" borderId="1" xfId="0" applyNumberFormat="1" applyFont="1" applyBorder="1" applyAlignment="1" applyProtection="1">
      <alignment horizontal="center" vertical="center" wrapText="1"/>
    </xf>
    <xf numFmtId="44" fontId="32" fillId="0" borderId="1" xfId="1" applyFont="1" applyFill="1" applyBorder="1" applyAlignment="1" applyProtection="1">
      <alignment horizontal="center" vertical="center" wrapText="1"/>
    </xf>
    <xf numFmtId="44" fontId="32" fillId="0" borderId="1" xfId="0" applyNumberFormat="1" applyFont="1" applyBorder="1" applyAlignment="1" applyProtection="1">
      <alignment horizontal="center" vertical="center" wrapText="1"/>
    </xf>
    <xf numFmtId="0" fontId="32" fillId="6" borderId="1" xfId="0" applyFont="1" applyFill="1" applyBorder="1" applyAlignment="1" applyProtection="1">
      <alignment horizontal="center" vertical="center" wrapText="1"/>
    </xf>
    <xf numFmtId="44" fontId="36" fillId="6" borderId="1" xfId="0" applyNumberFormat="1" applyFont="1" applyFill="1" applyBorder="1" applyAlignment="1" applyProtection="1">
      <alignment horizontal="center" vertical="center" wrapText="1"/>
    </xf>
    <xf numFmtId="0" fontId="32" fillId="2" borderId="1" xfId="0" applyFont="1" applyFill="1" applyBorder="1" applyAlignment="1" applyProtection="1">
      <alignment horizontal="center" vertical="center" wrapText="1"/>
    </xf>
    <xf numFmtId="44" fontId="36" fillId="2" borderId="1" xfId="0" applyNumberFormat="1"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44" fontId="26" fillId="6"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44" fontId="26" fillId="2" borderId="1" xfId="0" applyNumberFormat="1" applyFont="1" applyFill="1" applyBorder="1" applyAlignment="1" applyProtection="1">
      <alignment horizontal="center" vertical="center" wrapText="1"/>
    </xf>
    <xf numFmtId="0" fontId="32" fillId="6" borderId="1" xfId="0" applyFont="1" applyFill="1" applyBorder="1" applyAlignment="1" applyProtection="1">
      <alignment vertical="center" wrapText="1"/>
    </xf>
    <xf numFmtId="0" fontId="32" fillId="2" borderId="1" xfId="0" applyFont="1" applyFill="1" applyBorder="1" applyAlignment="1" applyProtection="1">
      <alignment vertical="center" wrapText="1"/>
    </xf>
    <xf numFmtId="0" fontId="5" fillId="6" borderId="29"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44" fontId="26" fillId="3" borderId="1" xfId="0" applyNumberFormat="1" applyFont="1" applyFill="1" applyBorder="1" applyAlignment="1" applyProtection="1">
      <alignment horizontal="center" vertical="center" wrapText="1"/>
    </xf>
    <xf numFmtId="0" fontId="0" fillId="4" borderId="3" xfId="0" applyFill="1" applyBorder="1" applyAlignment="1" applyProtection="1">
      <alignment horizontal="left" vertical="center" wrapText="1"/>
    </xf>
    <xf numFmtId="0" fontId="0" fillId="4" borderId="29" xfId="0" applyFill="1" applyBorder="1" applyAlignment="1" applyProtection="1">
      <alignment horizontal="left" vertical="center" wrapText="1"/>
    </xf>
    <xf numFmtId="0" fontId="5" fillId="4" borderId="1" xfId="0" applyFont="1" applyFill="1" applyBorder="1" applyAlignment="1" applyProtection="1">
      <alignment horizontal="center" vertical="center"/>
    </xf>
    <xf numFmtId="0" fontId="5" fillId="4" borderId="1" xfId="0" applyFont="1" applyFill="1" applyBorder="1" applyAlignment="1" applyProtection="1">
      <alignment vertical="center"/>
    </xf>
    <xf numFmtId="43" fontId="0" fillId="0" borderId="0" xfId="4" applyFont="1" applyFill="1" applyBorder="1" applyAlignment="1" applyProtection="1">
      <alignment horizontal="center" wrapText="1"/>
    </xf>
    <xf numFmtId="0" fontId="13" fillId="6" borderId="33" xfId="0" applyFont="1" applyFill="1" applyBorder="1" applyAlignment="1" applyProtection="1">
      <alignment horizontal="center" vertical="center"/>
    </xf>
    <xf numFmtId="0" fontId="13" fillId="6" borderId="19" xfId="0" applyFont="1" applyFill="1" applyBorder="1" applyAlignment="1" applyProtection="1">
      <alignment horizontal="center" vertical="center"/>
    </xf>
    <xf numFmtId="0" fontId="19" fillId="6" borderId="22" xfId="0" applyFont="1" applyFill="1" applyBorder="1" applyAlignment="1" applyProtection="1">
      <alignment horizontal="center" vertical="center"/>
    </xf>
    <xf numFmtId="0" fontId="19" fillId="6" borderId="23" xfId="0" applyFont="1" applyFill="1" applyBorder="1" applyAlignment="1" applyProtection="1">
      <alignment horizontal="center" vertical="center"/>
    </xf>
    <xf numFmtId="165" fontId="15" fillId="6" borderId="1" xfId="1" applyNumberFormat="1" applyFont="1" applyFill="1" applyBorder="1" applyAlignment="1" applyProtection="1">
      <alignment horizontal="center" vertical="center"/>
    </xf>
    <xf numFmtId="165" fontId="15" fillId="6" borderId="14" xfId="1" applyNumberFormat="1" applyFont="1" applyFill="1" applyBorder="1" applyAlignment="1" applyProtection="1">
      <alignment horizontal="center" vertical="center"/>
    </xf>
    <xf numFmtId="0" fontId="17" fillId="6" borderId="15" xfId="0" applyFont="1" applyFill="1" applyBorder="1" applyAlignment="1" applyProtection="1">
      <alignment horizontal="left" vertical="top" wrapText="1"/>
    </xf>
    <xf numFmtId="0" fontId="17" fillId="6" borderId="16" xfId="0" applyFont="1" applyFill="1" applyBorder="1" applyAlignment="1" applyProtection="1">
      <alignment horizontal="left" vertical="top" wrapText="1"/>
    </xf>
    <xf numFmtId="0" fontId="17" fillId="6" borderId="17" xfId="0" applyFont="1" applyFill="1" applyBorder="1" applyAlignment="1" applyProtection="1">
      <alignment horizontal="left" vertical="top" wrapText="1"/>
    </xf>
    <xf numFmtId="0" fontId="16" fillId="6" borderId="1" xfId="0" applyFont="1" applyFill="1" applyBorder="1" applyAlignment="1" applyProtection="1">
      <alignment horizontal="center" vertical="center"/>
    </xf>
    <xf numFmtId="0" fontId="16" fillId="6" borderId="14" xfId="0" applyFont="1" applyFill="1" applyBorder="1" applyAlignment="1" applyProtection="1">
      <alignment horizontal="center" vertical="center"/>
    </xf>
    <xf numFmtId="0" fontId="0" fillId="5" borderId="24" xfId="2" applyNumberFormat="1" applyFont="1" applyFill="1" applyBorder="1" applyAlignment="1" applyProtection="1">
      <alignment horizontal="center" vertical="center"/>
      <protection locked="0"/>
    </xf>
    <xf numFmtId="0" fontId="0" fillId="5" borderId="25" xfId="2" applyNumberFormat="1" applyFont="1" applyFill="1" applyBorder="1" applyAlignment="1" applyProtection="1">
      <alignment horizontal="center" vertical="center"/>
      <protection locked="0"/>
    </xf>
    <xf numFmtId="0" fontId="27" fillId="6" borderId="8" xfId="0" applyFont="1" applyFill="1" applyBorder="1" applyAlignment="1" applyProtection="1">
      <alignment horizontal="left" vertical="top" wrapText="1"/>
    </xf>
    <xf numFmtId="0" fontId="27" fillId="6" borderId="9" xfId="0" applyFont="1" applyFill="1" applyBorder="1" applyAlignment="1" applyProtection="1">
      <alignment horizontal="left" vertical="top" wrapText="1"/>
    </xf>
    <xf numFmtId="0" fontId="27" fillId="6" borderId="10" xfId="0" applyFont="1" applyFill="1" applyBorder="1" applyAlignment="1" applyProtection="1">
      <alignment horizontal="left" vertical="top" wrapText="1"/>
    </xf>
    <xf numFmtId="0" fontId="27" fillId="6" borderId="11" xfId="0" applyFont="1" applyFill="1" applyBorder="1" applyAlignment="1" applyProtection="1">
      <alignment horizontal="left" vertical="top" wrapText="1"/>
    </xf>
    <xf numFmtId="0" fontId="27" fillId="6" borderId="0" xfId="0" applyFont="1" applyFill="1" applyBorder="1" applyAlignment="1" applyProtection="1">
      <alignment horizontal="left" vertical="top" wrapText="1"/>
    </xf>
    <xf numFmtId="0" fontId="27" fillId="6" borderId="12" xfId="0" applyFont="1" applyFill="1" applyBorder="1" applyAlignment="1" applyProtection="1">
      <alignment horizontal="left" vertical="top" wrapText="1"/>
    </xf>
    <xf numFmtId="0" fontId="27" fillId="6" borderId="15" xfId="0" applyFont="1" applyFill="1" applyBorder="1" applyAlignment="1" applyProtection="1">
      <alignment horizontal="left" vertical="top" wrapText="1"/>
    </xf>
    <xf numFmtId="0" fontId="27" fillId="6" borderId="16" xfId="0" applyFont="1" applyFill="1" applyBorder="1" applyAlignment="1" applyProtection="1">
      <alignment horizontal="left" vertical="top" wrapText="1"/>
    </xf>
    <xf numFmtId="0" fontId="27" fillId="6" borderId="17" xfId="0" applyFont="1" applyFill="1" applyBorder="1" applyAlignment="1" applyProtection="1">
      <alignment horizontal="left" vertical="top" wrapText="1"/>
    </xf>
    <xf numFmtId="0" fontId="27" fillId="6" borderId="26" xfId="0" applyFont="1" applyFill="1" applyBorder="1" applyAlignment="1" applyProtection="1">
      <alignment horizontal="left" vertical="top" wrapText="1"/>
    </xf>
    <xf numFmtId="0" fontId="27" fillId="6" borderId="27" xfId="0" applyFont="1" applyFill="1" applyBorder="1" applyAlignment="1" applyProtection="1">
      <alignment horizontal="left" vertical="top" wrapText="1"/>
    </xf>
    <xf numFmtId="0" fontId="27" fillId="6" borderId="28" xfId="0" applyFont="1" applyFill="1" applyBorder="1" applyAlignment="1" applyProtection="1">
      <alignment horizontal="left" vertical="top" wrapText="1"/>
    </xf>
    <xf numFmtId="0" fontId="12" fillId="6" borderId="1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14" xfId="0" applyFont="1" applyFill="1" applyBorder="1" applyAlignment="1" applyProtection="1">
      <alignment horizontal="left" vertical="center" wrapText="1"/>
    </xf>
    <xf numFmtId="9" fontId="2" fillId="5" borderId="20" xfId="2" applyFont="1" applyFill="1" applyBorder="1" applyAlignment="1" applyProtection="1">
      <alignment horizontal="center" vertical="center"/>
      <protection locked="0"/>
    </xf>
    <xf numFmtId="9" fontId="2" fillId="5" borderId="7" xfId="2" applyFont="1" applyFill="1" applyBorder="1" applyAlignment="1" applyProtection="1">
      <alignment horizontal="center" vertical="center"/>
      <protection locked="0"/>
    </xf>
    <xf numFmtId="9" fontId="2" fillId="5" borderId="21" xfId="2" applyFont="1" applyFill="1" applyBorder="1" applyAlignment="1" applyProtection="1">
      <alignment horizontal="center" vertical="center"/>
      <protection locked="0"/>
    </xf>
    <xf numFmtId="9" fontId="0" fillId="5" borderId="20" xfId="2" applyFont="1" applyFill="1" applyBorder="1" applyAlignment="1" applyProtection="1">
      <alignment horizontal="center" vertical="center"/>
      <protection locked="0"/>
    </xf>
    <xf numFmtId="9" fontId="0" fillId="5" borderId="7" xfId="2" applyFont="1" applyFill="1" applyBorder="1" applyAlignment="1" applyProtection="1">
      <alignment horizontal="center" vertical="center"/>
      <protection locked="0"/>
    </xf>
    <xf numFmtId="9" fontId="0" fillId="5" borderId="21" xfId="2" applyFont="1" applyFill="1" applyBorder="1" applyAlignment="1" applyProtection="1">
      <alignment horizontal="center" vertical="center"/>
      <protection locked="0"/>
    </xf>
    <xf numFmtId="0" fontId="14" fillId="6" borderId="13" xfId="0"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xf numFmtId="0" fontId="14" fillId="6" borderId="14" xfId="0" applyFont="1" applyFill="1" applyBorder="1" applyAlignment="1" applyProtection="1">
      <alignment horizontal="center" vertical="center" wrapText="1"/>
    </xf>
    <xf numFmtId="0" fontId="13" fillId="4" borderId="2" xfId="0" applyFont="1" applyFill="1" applyBorder="1" applyAlignment="1">
      <alignment horizontal="center"/>
    </xf>
    <xf numFmtId="0" fontId="13" fillId="4" borderId="3" xfId="0" applyFont="1" applyFill="1" applyBorder="1" applyAlignment="1">
      <alignment horizontal="center"/>
    </xf>
    <xf numFmtId="0" fontId="13" fillId="4" borderId="4" xfId="0" applyFont="1" applyFill="1" applyBorder="1" applyAlignment="1">
      <alignment horizontal="center" vertical="center"/>
    </xf>
    <xf numFmtId="14" fontId="13" fillId="5" borderId="31" xfId="0" applyNumberFormat="1" applyFont="1" applyFill="1" applyBorder="1" applyAlignment="1" applyProtection="1">
      <alignment horizontal="center" vertical="center"/>
    </xf>
    <xf numFmtId="0" fontId="13" fillId="5" borderId="34" xfId="0" applyFont="1" applyFill="1" applyBorder="1" applyAlignment="1" applyProtection="1">
      <alignment horizontal="center" vertical="center"/>
    </xf>
    <xf numFmtId="0" fontId="13" fillId="5" borderId="35" xfId="0" applyFont="1" applyFill="1" applyBorder="1" applyAlignment="1" applyProtection="1">
      <alignment horizontal="center" vertical="center"/>
    </xf>
    <xf numFmtId="0" fontId="13" fillId="6" borderId="32" xfId="0" applyFont="1" applyFill="1" applyBorder="1" applyAlignment="1" applyProtection="1">
      <alignment horizontal="center" vertical="center"/>
    </xf>
    <xf numFmtId="0" fontId="13" fillId="6" borderId="36" xfId="0" applyFont="1" applyFill="1" applyBorder="1" applyAlignment="1" applyProtection="1">
      <alignment horizontal="center" vertical="center"/>
    </xf>
    <xf numFmtId="0" fontId="13" fillId="6" borderId="33" xfId="0" applyFont="1" applyFill="1" applyBorder="1" applyAlignment="1" applyProtection="1">
      <alignment horizontal="center" vertical="center" wrapText="1"/>
    </xf>
    <xf numFmtId="0" fontId="13" fillId="6" borderId="18" xfId="0" applyFont="1" applyFill="1" applyBorder="1" applyAlignment="1" applyProtection="1">
      <alignment horizontal="center" vertical="center" wrapText="1"/>
    </xf>
    <xf numFmtId="0" fontId="13" fillId="6" borderId="19" xfId="0" applyFont="1" applyFill="1" applyBorder="1" applyAlignment="1" applyProtection="1">
      <alignment horizontal="center" vertical="center" wrapText="1"/>
    </xf>
    <xf numFmtId="0" fontId="24" fillId="6" borderId="11" xfId="0" applyFont="1" applyFill="1" applyBorder="1" applyAlignment="1" applyProtection="1">
      <alignment horizontal="left"/>
    </xf>
    <xf numFmtId="0" fontId="24" fillId="6" borderId="0" xfId="0" applyFont="1" applyFill="1" applyBorder="1" applyAlignment="1" applyProtection="1">
      <alignment horizontal="left"/>
    </xf>
    <xf numFmtId="0" fontId="24" fillId="6" borderId="12" xfId="0" applyFont="1" applyFill="1" applyBorder="1" applyAlignment="1" applyProtection="1">
      <alignment horizontal="left"/>
    </xf>
    <xf numFmtId="0" fontId="2" fillId="8" borderId="15" xfId="0" applyFont="1" applyFill="1" applyBorder="1" applyAlignment="1" applyProtection="1">
      <alignment horizontal="right" vertical="center" wrapText="1"/>
    </xf>
    <xf numFmtId="0" fontId="2" fillId="8" borderId="16" xfId="0" applyFont="1" applyFill="1" applyBorder="1" applyAlignment="1" applyProtection="1">
      <alignment horizontal="right" vertical="center" wrapText="1"/>
    </xf>
    <xf numFmtId="44" fontId="2" fillId="2" borderId="16" xfId="0" applyNumberFormat="1" applyFont="1" applyFill="1" applyBorder="1" applyAlignment="1" applyProtection="1">
      <alignment horizontal="center"/>
    </xf>
    <xf numFmtId="0" fontId="12" fillId="6" borderId="20" xfId="0" applyFont="1" applyFill="1" applyBorder="1" applyAlignment="1" applyProtection="1">
      <alignment horizontal="left" vertical="center" wrapText="1"/>
    </xf>
    <xf numFmtId="0" fontId="12" fillId="6" borderId="7" xfId="0" applyFont="1" applyFill="1" applyBorder="1" applyAlignment="1" applyProtection="1">
      <alignment horizontal="left" vertical="center" wrapText="1"/>
    </xf>
    <xf numFmtId="0" fontId="12" fillId="6" borderId="21" xfId="0" applyFont="1" applyFill="1" applyBorder="1" applyAlignment="1" applyProtection="1">
      <alignment horizontal="left" vertical="center" wrapText="1"/>
    </xf>
    <xf numFmtId="0" fontId="12" fillId="5" borderId="20" xfId="0" applyNumberFormat="1" applyFont="1" applyFill="1" applyBorder="1" applyAlignment="1" applyProtection="1">
      <alignment horizontal="center" vertical="center"/>
    </xf>
    <xf numFmtId="0" fontId="12" fillId="5" borderId="7" xfId="0" applyNumberFormat="1" applyFont="1" applyFill="1" applyBorder="1" applyAlignment="1" applyProtection="1">
      <alignment horizontal="center" vertical="center"/>
    </xf>
    <xf numFmtId="0" fontId="12" fillId="5" borderId="21" xfId="0" applyNumberFormat="1" applyFont="1" applyFill="1" applyBorder="1" applyAlignment="1" applyProtection="1">
      <alignment horizontal="center" vertical="center"/>
    </xf>
    <xf numFmtId="0" fontId="13" fillId="5" borderId="20" xfId="0" applyNumberFormat="1" applyFont="1" applyFill="1" applyBorder="1" applyAlignment="1" applyProtection="1">
      <alignment horizontal="center" vertical="center"/>
    </xf>
    <xf numFmtId="0" fontId="13" fillId="5" borderId="7" xfId="0" applyNumberFormat="1" applyFont="1" applyFill="1" applyBorder="1" applyAlignment="1" applyProtection="1">
      <alignment horizontal="center" vertical="center"/>
    </xf>
    <xf numFmtId="0" fontId="13" fillId="5" borderId="21" xfId="0" applyNumberFormat="1" applyFont="1" applyFill="1" applyBorder="1" applyAlignment="1" applyProtection="1">
      <alignment horizontal="center" vertical="center"/>
    </xf>
    <xf numFmtId="0" fontId="14" fillId="6" borderId="20" xfId="0" applyFont="1" applyFill="1" applyBorder="1" applyAlignment="1" applyProtection="1">
      <alignment horizontal="center" vertical="center" wrapText="1"/>
    </xf>
    <xf numFmtId="0" fontId="14" fillId="6" borderId="7" xfId="0" applyFont="1" applyFill="1" applyBorder="1" applyAlignment="1" applyProtection="1">
      <alignment horizontal="center" vertical="center" wrapText="1"/>
    </xf>
    <xf numFmtId="0" fontId="14" fillId="6" borderId="21" xfId="0" applyFont="1" applyFill="1" applyBorder="1" applyAlignment="1" applyProtection="1">
      <alignment horizontal="center" vertical="center" wrapText="1"/>
    </xf>
    <xf numFmtId="0" fontId="2" fillId="2" borderId="15"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44" fontId="4" fillId="2" borderId="16" xfId="0" applyNumberFormat="1" applyFont="1" applyFill="1" applyBorder="1" applyAlignment="1" applyProtection="1">
      <alignment horizontal="center"/>
    </xf>
    <xf numFmtId="0" fontId="12" fillId="6" borderId="8" xfId="0" applyFont="1" applyFill="1" applyBorder="1" applyAlignment="1" applyProtection="1">
      <alignment horizontal="left" wrapText="1"/>
    </xf>
    <xf numFmtId="0" fontId="12" fillId="6" borderId="9" xfId="0" applyFont="1" applyFill="1" applyBorder="1" applyAlignment="1" applyProtection="1">
      <alignment horizontal="left" wrapText="1"/>
    </xf>
    <xf numFmtId="0" fontId="12" fillId="6" borderId="10" xfId="0" applyFont="1" applyFill="1" applyBorder="1" applyAlignment="1" applyProtection="1">
      <alignment horizontal="left" wrapText="1"/>
    </xf>
    <xf numFmtId="0" fontId="21" fillId="0" borderId="0" xfId="3" applyFont="1" applyAlignment="1">
      <alignment horizontal="center"/>
    </xf>
  </cellXfs>
  <cellStyles count="5">
    <cellStyle name="Dziesiętny" xfId="4" builtinId="3"/>
    <cellStyle name="Normalny" xfId="0" builtinId="0"/>
    <cellStyle name="Normalny 2" xfId="3" xr:uid="{00000000-0005-0000-0000-000002000000}"/>
    <cellStyle name="Procentowy" xfId="2" builtinId="5"/>
    <cellStyle name="Walutowy" xfId="1" builtinId="4"/>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104775</xdr:colOff>
          <xdr:row>54</xdr:row>
          <xdr:rowOff>38100</xdr:rowOff>
        </xdr:from>
        <xdr:to>
          <xdr:col>9</xdr:col>
          <xdr:colOff>1485900</xdr:colOff>
          <xdr:row>54</xdr:row>
          <xdr:rowOff>285750</xdr:rowOff>
        </xdr:to>
        <xdr:sp macro="" textlink="">
          <xdr:nvSpPr>
            <xdr:cNvPr id="4099" name="Zadanie1"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55</xdr:row>
          <xdr:rowOff>47625</xdr:rowOff>
        </xdr:from>
        <xdr:to>
          <xdr:col>9</xdr:col>
          <xdr:colOff>1581150</xdr:colOff>
          <xdr:row>55</xdr:row>
          <xdr:rowOff>266700</xdr:rowOff>
        </xdr:to>
        <xdr:sp macro="" textlink="">
          <xdr:nvSpPr>
            <xdr:cNvPr id="4100" name="Zadanie2"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56</xdr:row>
          <xdr:rowOff>28575</xdr:rowOff>
        </xdr:from>
        <xdr:to>
          <xdr:col>9</xdr:col>
          <xdr:colOff>1323975</xdr:colOff>
          <xdr:row>56</xdr:row>
          <xdr:rowOff>266700</xdr:rowOff>
        </xdr:to>
        <xdr:sp macro="" textlink="">
          <xdr:nvSpPr>
            <xdr:cNvPr id="4101" name="Zadanie3"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57</xdr:row>
          <xdr:rowOff>47625</xdr:rowOff>
        </xdr:from>
        <xdr:to>
          <xdr:col>9</xdr:col>
          <xdr:colOff>1285875</xdr:colOff>
          <xdr:row>57</xdr:row>
          <xdr:rowOff>419100</xdr:rowOff>
        </xdr:to>
        <xdr:sp macro="" textlink="">
          <xdr:nvSpPr>
            <xdr:cNvPr id="4102" name="Zadanie4"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58</xdr:row>
          <xdr:rowOff>38100</xdr:rowOff>
        </xdr:from>
        <xdr:to>
          <xdr:col>9</xdr:col>
          <xdr:colOff>1524000</xdr:colOff>
          <xdr:row>58</xdr:row>
          <xdr:rowOff>276225</xdr:rowOff>
        </xdr:to>
        <xdr:sp macro="" textlink="">
          <xdr:nvSpPr>
            <xdr:cNvPr id="4103" name="Zadanie5"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59</xdr:row>
          <xdr:rowOff>47625</xdr:rowOff>
        </xdr:from>
        <xdr:to>
          <xdr:col>9</xdr:col>
          <xdr:colOff>1600200</xdr:colOff>
          <xdr:row>59</xdr:row>
          <xdr:rowOff>266700</xdr:rowOff>
        </xdr:to>
        <xdr:sp macro="" textlink="">
          <xdr:nvSpPr>
            <xdr:cNvPr id="4104" name="Zadanie6"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60</xdr:row>
          <xdr:rowOff>66675</xdr:rowOff>
        </xdr:from>
        <xdr:to>
          <xdr:col>9</xdr:col>
          <xdr:colOff>1581150</xdr:colOff>
          <xdr:row>60</xdr:row>
          <xdr:rowOff>361950</xdr:rowOff>
        </xdr:to>
        <xdr:sp macro="" textlink="">
          <xdr:nvSpPr>
            <xdr:cNvPr id="4105" name="Zadanie7"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3"/>
  <dimension ref="A11:F105"/>
  <sheetViews>
    <sheetView workbookViewId="0"/>
  </sheetViews>
  <sheetFormatPr defaultRowHeight="15" x14ac:dyDescent="0.25"/>
  <cols>
    <col min="1" max="1" width="6" customWidth="1"/>
    <col min="2" max="2" width="34.28515625" customWidth="1"/>
    <col min="3" max="3" width="39.5703125" customWidth="1"/>
    <col min="4" max="4" width="62.7109375" customWidth="1"/>
    <col min="5" max="6" width="9.140625" style="26"/>
  </cols>
  <sheetData>
    <row r="11" ht="41.1" customHeight="1" x14ac:dyDescent="0.25"/>
    <row r="12" ht="22.35" customHeight="1" x14ac:dyDescent="0.25"/>
    <row r="17" spans="5:6" ht="41.1" customHeight="1" x14ac:dyDescent="0.25"/>
    <row r="18" spans="5:6" ht="22.35" customHeight="1" x14ac:dyDescent="0.25"/>
    <row r="25" spans="5:6" ht="41.1" customHeight="1" x14ac:dyDescent="0.25"/>
    <row r="26" spans="5:6" ht="22.35" customHeight="1" x14ac:dyDescent="0.25"/>
    <row r="31" spans="5:6" x14ac:dyDescent="0.25">
      <c r="E31"/>
      <c r="F31"/>
    </row>
    <row r="32" spans="5:6" x14ac:dyDescent="0.25">
      <c r="E32"/>
      <c r="F32"/>
    </row>
    <row r="33" spans="1:6" x14ac:dyDescent="0.25">
      <c r="E33"/>
      <c r="F33"/>
    </row>
    <row r="34" spans="1:6" x14ac:dyDescent="0.25">
      <c r="E34"/>
      <c r="F34"/>
    </row>
    <row r="35" spans="1:6" x14ac:dyDescent="0.25">
      <c r="E35"/>
      <c r="F35"/>
    </row>
    <row r="36" spans="1:6" x14ac:dyDescent="0.25">
      <c r="E36"/>
      <c r="F36"/>
    </row>
    <row r="37" spans="1:6" x14ac:dyDescent="0.25">
      <c r="E37"/>
      <c r="F37"/>
    </row>
    <row r="38" spans="1:6" x14ac:dyDescent="0.25">
      <c r="E38"/>
      <c r="F38"/>
    </row>
    <row r="39" spans="1:6" x14ac:dyDescent="0.25">
      <c r="E39"/>
      <c r="F39"/>
    </row>
    <row r="40" spans="1:6" x14ac:dyDescent="0.25">
      <c r="E40"/>
      <c r="F40"/>
    </row>
    <row r="41" spans="1:6" ht="48" x14ac:dyDescent="0.25">
      <c r="A41" s="1">
        <v>8</v>
      </c>
      <c r="B41" s="2" t="s">
        <v>65</v>
      </c>
      <c r="C41" s="2" t="s">
        <v>66</v>
      </c>
      <c r="D41" s="2" t="s">
        <v>15</v>
      </c>
      <c r="E41" s="24"/>
      <c r="F41" s="25"/>
    </row>
    <row r="42" spans="1:6" ht="48" x14ac:dyDescent="0.25">
      <c r="A42" s="1">
        <v>9</v>
      </c>
      <c r="B42" s="2" t="s">
        <v>67</v>
      </c>
      <c r="C42" s="2" t="s">
        <v>68</v>
      </c>
      <c r="D42" s="2" t="s">
        <v>15</v>
      </c>
      <c r="E42" s="24"/>
      <c r="F42" s="25"/>
    </row>
    <row r="43" spans="1:6" ht="48" x14ac:dyDescent="0.25">
      <c r="A43" s="1">
        <v>10</v>
      </c>
      <c r="B43" s="6" t="s">
        <v>69</v>
      </c>
      <c r="C43" s="2" t="s">
        <v>70</v>
      </c>
      <c r="D43" s="2" t="s">
        <v>15</v>
      </c>
      <c r="E43" s="24"/>
      <c r="F43" s="25"/>
    </row>
    <row r="44" spans="1:6" ht="36" x14ac:dyDescent="0.25">
      <c r="A44" s="1">
        <v>11</v>
      </c>
      <c r="B44" s="7" t="s">
        <v>71</v>
      </c>
      <c r="C44" s="2" t="s">
        <v>72</v>
      </c>
      <c r="D44" s="2" t="s">
        <v>15</v>
      </c>
      <c r="E44" s="24"/>
      <c r="F44" s="25"/>
    </row>
    <row r="45" spans="1:6" ht="48" x14ac:dyDescent="0.25">
      <c r="A45" s="1">
        <v>12</v>
      </c>
      <c r="B45" s="8" t="s">
        <v>73</v>
      </c>
      <c r="C45" s="2" t="s">
        <v>74</v>
      </c>
      <c r="D45" s="2" t="s">
        <v>75</v>
      </c>
      <c r="E45" s="24"/>
      <c r="F45" s="25"/>
    </row>
    <row r="46" spans="1:6" ht="24" x14ac:dyDescent="0.25">
      <c r="A46" s="1">
        <v>13</v>
      </c>
      <c r="B46" s="9" t="s">
        <v>79</v>
      </c>
      <c r="C46" s="9" t="s">
        <v>80</v>
      </c>
      <c r="D46" s="9" t="s">
        <v>81</v>
      </c>
      <c r="E46" s="24"/>
      <c r="F46" s="25"/>
    </row>
    <row r="47" spans="1:6" ht="48" x14ac:dyDescent="0.25">
      <c r="A47" s="1">
        <v>1</v>
      </c>
      <c r="B47" s="2" t="s">
        <v>8</v>
      </c>
      <c r="C47" s="2" t="s">
        <v>9</v>
      </c>
      <c r="D47" s="2" t="s">
        <v>10</v>
      </c>
      <c r="E47" s="24"/>
      <c r="F47" s="25"/>
    </row>
    <row r="48" spans="1:6" ht="48" x14ac:dyDescent="0.25">
      <c r="A48" s="1">
        <v>2</v>
      </c>
      <c r="B48" s="2" t="s">
        <v>11</v>
      </c>
      <c r="C48" s="2" t="s">
        <v>12</v>
      </c>
      <c r="D48" s="2" t="s">
        <v>10</v>
      </c>
      <c r="E48" s="24"/>
      <c r="F48" s="25"/>
    </row>
    <row r="49" spans="1:6" ht="48" x14ac:dyDescent="0.25">
      <c r="A49" s="1">
        <v>3</v>
      </c>
      <c r="B49" s="2" t="s">
        <v>13</v>
      </c>
      <c r="C49" s="2" t="s">
        <v>14</v>
      </c>
      <c r="D49" s="2" t="s">
        <v>15</v>
      </c>
      <c r="E49" s="24"/>
      <c r="F49" s="25"/>
    </row>
    <row r="50" spans="1:6" ht="48" x14ac:dyDescent="0.25">
      <c r="A50" s="1">
        <v>4</v>
      </c>
      <c r="B50" s="2" t="s">
        <v>16</v>
      </c>
      <c r="C50" s="2" t="s">
        <v>17</v>
      </c>
      <c r="D50" s="2" t="s">
        <v>15</v>
      </c>
      <c r="E50" s="24"/>
      <c r="F50" s="25"/>
    </row>
    <row r="51" spans="1:6" ht="72" x14ac:dyDescent="0.25">
      <c r="A51" s="1">
        <v>5</v>
      </c>
      <c r="B51" s="2" t="s">
        <v>18</v>
      </c>
      <c r="C51" s="2" t="s">
        <v>19</v>
      </c>
      <c r="D51" s="2" t="s">
        <v>20</v>
      </c>
      <c r="E51" s="24"/>
      <c r="F51" s="25"/>
    </row>
    <row r="52" spans="1:6" ht="60" x14ac:dyDescent="0.25">
      <c r="A52" s="1">
        <v>6</v>
      </c>
      <c r="B52" s="2" t="s">
        <v>59</v>
      </c>
      <c r="C52" s="2" t="s">
        <v>60</v>
      </c>
      <c r="D52" s="2" t="s">
        <v>20</v>
      </c>
      <c r="E52" s="24"/>
      <c r="F52" s="25"/>
    </row>
    <row r="53" spans="1:6" ht="48" x14ac:dyDescent="0.25">
      <c r="A53" s="1">
        <v>7</v>
      </c>
      <c r="B53" s="2" t="s">
        <v>63</v>
      </c>
      <c r="C53" s="2" t="s">
        <v>64</v>
      </c>
      <c r="D53" s="2" t="s">
        <v>15</v>
      </c>
      <c r="E53" s="24"/>
      <c r="F53" s="25"/>
    </row>
    <row r="54" spans="1:6" ht="48" x14ac:dyDescent="0.25">
      <c r="A54" s="1">
        <v>8</v>
      </c>
      <c r="B54" s="2" t="s">
        <v>65</v>
      </c>
      <c r="C54" s="2" t="s">
        <v>66</v>
      </c>
      <c r="D54" s="2" t="s">
        <v>15</v>
      </c>
      <c r="E54" s="24"/>
      <c r="F54" s="25"/>
    </row>
    <row r="55" spans="1:6" ht="48" x14ac:dyDescent="0.25">
      <c r="A55" s="1">
        <v>9</v>
      </c>
      <c r="B55" s="2" t="s">
        <v>67</v>
      </c>
      <c r="C55" s="2" t="s">
        <v>68</v>
      </c>
      <c r="D55" s="2" t="s">
        <v>15</v>
      </c>
      <c r="E55" s="24"/>
      <c r="F55" s="25"/>
    </row>
    <row r="56" spans="1:6" ht="48" x14ac:dyDescent="0.25">
      <c r="A56" s="1">
        <v>10</v>
      </c>
      <c r="B56" s="6" t="s">
        <v>69</v>
      </c>
      <c r="C56" s="2" t="s">
        <v>70</v>
      </c>
      <c r="D56" s="2" t="s">
        <v>15</v>
      </c>
      <c r="E56" s="24"/>
      <c r="F56" s="25"/>
    </row>
    <row r="57" spans="1:6" ht="36" x14ac:dyDescent="0.25">
      <c r="A57" s="1">
        <v>11</v>
      </c>
      <c r="B57" s="7" t="s">
        <v>71</v>
      </c>
      <c r="C57" s="2" t="s">
        <v>72</v>
      </c>
      <c r="D57" s="2" t="s">
        <v>15</v>
      </c>
      <c r="E57" s="24"/>
      <c r="F57" s="25"/>
    </row>
    <row r="58" spans="1:6" ht="48" x14ac:dyDescent="0.25">
      <c r="A58" s="1">
        <v>12</v>
      </c>
      <c r="B58" s="8" t="s">
        <v>73</v>
      </c>
      <c r="C58" s="2" t="s">
        <v>74</v>
      </c>
      <c r="D58" s="2" t="s">
        <v>75</v>
      </c>
      <c r="E58" s="24"/>
      <c r="F58" s="25"/>
    </row>
    <row r="59" spans="1:6" ht="24" x14ac:dyDescent="0.25">
      <c r="A59" s="1">
        <v>13</v>
      </c>
      <c r="B59" s="9" t="s">
        <v>79</v>
      </c>
      <c r="C59" s="9" t="s">
        <v>80</v>
      </c>
      <c r="D59" s="9" t="s">
        <v>81</v>
      </c>
      <c r="E59" s="24"/>
      <c r="F59" s="25"/>
    </row>
    <row r="60" spans="1:6" ht="48" x14ac:dyDescent="0.25">
      <c r="A60" s="1">
        <v>1</v>
      </c>
      <c r="B60" s="2" t="s">
        <v>8</v>
      </c>
      <c r="C60" s="2" t="s">
        <v>9</v>
      </c>
      <c r="D60" s="2" t="s">
        <v>10</v>
      </c>
      <c r="E60" s="24"/>
      <c r="F60" s="25"/>
    </row>
    <row r="61" spans="1:6" ht="48" x14ac:dyDescent="0.25">
      <c r="A61" s="1">
        <v>2</v>
      </c>
      <c r="B61" s="2" t="s">
        <v>11</v>
      </c>
      <c r="C61" s="2" t="s">
        <v>12</v>
      </c>
      <c r="D61" s="2" t="s">
        <v>10</v>
      </c>
      <c r="E61" s="24"/>
      <c r="F61" s="25"/>
    </row>
    <row r="62" spans="1:6" ht="48" x14ac:dyDescent="0.25">
      <c r="A62" s="1">
        <v>3</v>
      </c>
      <c r="B62" s="2" t="s">
        <v>13</v>
      </c>
      <c r="C62" s="2" t="s">
        <v>14</v>
      </c>
      <c r="D62" s="2" t="s">
        <v>15</v>
      </c>
      <c r="E62" s="24"/>
      <c r="F62" s="25"/>
    </row>
    <row r="63" spans="1:6" ht="48" x14ac:dyDescent="0.25">
      <c r="A63" s="1">
        <v>4</v>
      </c>
      <c r="B63" s="2" t="s">
        <v>16</v>
      </c>
      <c r="C63" s="2" t="s">
        <v>17</v>
      </c>
      <c r="D63" s="2" t="s">
        <v>15</v>
      </c>
      <c r="E63" s="24"/>
      <c r="F63" s="25"/>
    </row>
    <row r="64" spans="1:6" ht="72" x14ac:dyDescent="0.25">
      <c r="A64" s="1">
        <v>5</v>
      </c>
      <c r="B64" s="2" t="s">
        <v>18</v>
      </c>
      <c r="C64" s="2" t="s">
        <v>19</v>
      </c>
      <c r="D64" s="2" t="s">
        <v>20</v>
      </c>
      <c r="E64" s="24"/>
      <c r="F64" s="25"/>
    </row>
    <row r="65" spans="1:6" ht="60" x14ac:dyDescent="0.25">
      <c r="A65" s="1">
        <v>6</v>
      </c>
      <c r="B65" s="2" t="s">
        <v>59</v>
      </c>
      <c r="C65" s="2" t="s">
        <v>60</v>
      </c>
      <c r="D65" s="2" t="s">
        <v>20</v>
      </c>
      <c r="E65" s="24"/>
      <c r="F65" s="25"/>
    </row>
    <row r="66" spans="1:6" ht="48" x14ac:dyDescent="0.25">
      <c r="A66" s="1">
        <v>7</v>
      </c>
      <c r="B66" s="2" t="s">
        <v>63</v>
      </c>
      <c r="C66" s="2" t="s">
        <v>64</v>
      </c>
      <c r="D66" s="2" t="s">
        <v>15</v>
      </c>
      <c r="E66" s="24"/>
      <c r="F66" s="25"/>
    </row>
    <row r="67" spans="1:6" ht="48" x14ac:dyDescent="0.25">
      <c r="A67" s="1">
        <v>8</v>
      </c>
      <c r="B67" s="2" t="s">
        <v>65</v>
      </c>
      <c r="C67" s="2" t="s">
        <v>66</v>
      </c>
      <c r="D67" s="2" t="s">
        <v>15</v>
      </c>
      <c r="E67" s="24"/>
      <c r="F67" s="25"/>
    </row>
    <row r="68" spans="1:6" ht="48" x14ac:dyDescent="0.25">
      <c r="A68" s="1">
        <v>9</v>
      </c>
      <c r="B68" s="2" t="s">
        <v>67</v>
      </c>
      <c r="C68" s="2" t="s">
        <v>68</v>
      </c>
      <c r="D68" s="2" t="s">
        <v>15</v>
      </c>
      <c r="E68" s="24"/>
      <c r="F68" s="25"/>
    </row>
    <row r="69" spans="1:6" ht="48" x14ac:dyDescent="0.25">
      <c r="A69" s="1">
        <v>10</v>
      </c>
      <c r="B69" s="6" t="s">
        <v>69</v>
      </c>
      <c r="C69" s="2" t="s">
        <v>70</v>
      </c>
      <c r="D69" s="2" t="s">
        <v>15</v>
      </c>
      <c r="E69" s="24"/>
      <c r="F69" s="25"/>
    </row>
    <row r="70" spans="1:6" ht="36" x14ac:dyDescent="0.25">
      <c r="A70" s="1">
        <v>11</v>
      </c>
      <c r="B70" s="7" t="s">
        <v>71</v>
      </c>
      <c r="C70" s="2" t="s">
        <v>72</v>
      </c>
      <c r="D70" s="2" t="s">
        <v>15</v>
      </c>
      <c r="E70" s="24"/>
      <c r="F70" s="25"/>
    </row>
    <row r="71" spans="1:6" ht="48" x14ac:dyDescent="0.25">
      <c r="A71" s="1">
        <v>12</v>
      </c>
      <c r="B71" s="8" t="s">
        <v>73</v>
      </c>
      <c r="C71" s="2" t="s">
        <v>74</v>
      </c>
      <c r="D71" s="2" t="s">
        <v>75</v>
      </c>
      <c r="E71" s="24"/>
      <c r="F71" s="25"/>
    </row>
    <row r="72" spans="1:6" ht="24" x14ac:dyDescent="0.25">
      <c r="A72" s="1">
        <v>13</v>
      </c>
      <c r="B72" s="9" t="s">
        <v>79</v>
      </c>
      <c r="C72" s="9" t="s">
        <v>80</v>
      </c>
      <c r="D72" s="9" t="s">
        <v>81</v>
      </c>
      <c r="E72" s="24"/>
      <c r="F72" s="25"/>
    </row>
    <row r="73" spans="1:6" ht="48" x14ac:dyDescent="0.25">
      <c r="A73" s="1">
        <v>1</v>
      </c>
      <c r="B73" s="2" t="s">
        <v>8</v>
      </c>
      <c r="C73" s="2" t="s">
        <v>9</v>
      </c>
      <c r="D73" s="3" t="s">
        <v>10</v>
      </c>
      <c r="E73" s="24"/>
      <c r="F73" s="25"/>
    </row>
    <row r="74" spans="1:6" ht="48" x14ac:dyDescent="0.25">
      <c r="A74" s="1">
        <v>2</v>
      </c>
      <c r="B74" s="2" t="s">
        <v>11</v>
      </c>
      <c r="C74" s="2" t="s">
        <v>12</v>
      </c>
      <c r="D74" s="3" t="s">
        <v>10</v>
      </c>
      <c r="E74" s="24"/>
      <c r="F74" s="25"/>
    </row>
    <row r="75" spans="1:6" ht="48" x14ac:dyDescent="0.25">
      <c r="A75" s="1">
        <v>3</v>
      </c>
      <c r="B75" s="2" t="s">
        <v>13</v>
      </c>
      <c r="C75" s="2" t="s">
        <v>14</v>
      </c>
      <c r="D75" s="3" t="s">
        <v>15</v>
      </c>
      <c r="E75" s="24"/>
      <c r="F75" s="25"/>
    </row>
    <row r="76" spans="1:6" ht="48" x14ac:dyDescent="0.25">
      <c r="A76" s="1">
        <v>4</v>
      </c>
      <c r="B76" s="2" t="s">
        <v>16</v>
      </c>
      <c r="C76" s="2" t="s">
        <v>17</v>
      </c>
      <c r="D76" s="3" t="s">
        <v>15</v>
      </c>
      <c r="E76" s="24"/>
      <c r="F76" s="25"/>
    </row>
    <row r="77" spans="1:6" ht="72" x14ac:dyDescent="0.25">
      <c r="A77" s="1">
        <v>5</v>
      </c>
      <c r="B77" s="2" t="s">
        <v>18</v>
      </c>
      <c r="C77" s="2" t="s">
        <v>19</v>
      </c>
      <c r="D77" s="3" t="s">
        <v>20</v>
      </c>
      <c r="E77" s="24"/>
      <c r="F77" s="25"/>
    </row>
    <row r="78" spans="1:6" ht="72" x14ac:dyDescent="0.25">
      <c r="A78" s="1">
        <v>6</v>
      </c>
      <c r="B78" s="4" t="s">
        <v>27</v>
      </c>
      <c r="C78" s="4" t="s">
        <v>28</v>
      </c>
      <c r="D78" s="5" t="s">
        <v>29</v>
      </c>
      <c r="E78" s="24"/>
      <c r="F78" s="25"/>
    </row>
    <row r="79" spans="1:6" ht="60" x14ac:dyDescent="0.25">
      <c r="A79" s="1">
        <v>7</v>
      </c>
      <c r="B79" s="4" t="s">
        <v>30</v>
      </c>
      <c r="C79" s="4" t="s">
        <v>31</v>
      </c>
      <c r="D79" s="5" t="s">
        <v>32</v>
      </c>
      <c r="E79" s="24"/>
      <c r="F79" s="25"/>
    </row>
    <row r="80" spans="1:6" ht="36" x14ac:dyDescent="0.25">
      <c r="A80" s="1">
        <v>8</v>
      </c>
      <c r="B80" s="2" t="s">
        <v>47</v>
      </c>
      <c r="C80" s="2" t="s">
        <v>48</v>
      </c>
      <c r="D80" s="3" t="s">
        <v>49</v>
      </c>
      <c r="E80" s="24"/>
      <c r="F80" s="25"/>
    </row>
    <row r="81" spans="1:6" ht="36" x14ac:dyDescent="0.25">
      <c r="A81" s="1">
        <v>9</v>
      </c>
      <c r="B81" s="2" t="s">
        <v>50</v>
      </c>
      <c r="C81" s="2" t="s">
        <v>51</v>
      </c>
      <c r="D81" s="3" t="s">
        <v>52</v>
      </c>
      <c r="E81" s="24"/>
      <c r="F81" s="25"/>
    </row>
    <row r="82" spans="1:6" ht="48" x14ac:dyDescent="0.25">
      <c r="A82" s="1">
        <v>10</v>
      </c>
      <c r="B82" s="2" t="s">
        <v>53</v>
      </c>
      <c r="C82" s="2" t="s">
        <v>54</v>
      </c>
      <c r="D82" s="3" t="s">
        <v>55</v>
      </c>
      <c r="E82" s="24"/>
      <c r="F82" s="25"/>
    </row>
    <row r="83" spans="1:6" ht="48" x14ac:dyDescent="0.25">
      <c r="A83" s="1">
        <v>11</v>
      </c>
      <c r="B83" s="2" t="s">
        <v>56</v>
      </c>
      <c r="C83" s="2" t="s">
        <v>57</v>
      </c>
      <c r="D83" s="3" t="s">
        <v>58</v>
      </c>
      <c r="E83" s="24"/>
      <c r="F83" s="25"/>
    </row>
    <row r="84" spans="1:6" ht="60" x14ac:dyDescent="0.25">
      <c r="A84" s="1">
        <v>12</v>
      </c>
      <c r="B84" s="2" t="s">
        <v>59</v>
      </c>
      <c r="C84" s="2" t="s">
        <v>60</v>
      </c>
      <c r="D84" s="3" t="s">
        <v>20</v>
      </c>
      <c r="E84" s="24"/>
      <c r="F84" s="25"/>
    </row>
    <row r="85" spans="1:6" ht="48" x14ac:dyDescent="0.25">
      <c r="A85" s="1">
        <v>13</v>
      </c>
      <c r="B85" s="2" t="s">
        <v>61</v>
      </c>
      <c r="C85" s="2" t="s">
        <v>62</v>
      </c>
      <c r="D85" s="3" t="s">
        <v>49</v>
      </c>
      <c r="E85" s="24"/>
      <c r="F85" s="25"/>
    </row>
    <row r="86" spans="1:6" ht="48" x14ac:dyDescent="0.25">
      <c r="A86" s="1">
        <v>14</v>
      </c>
      <c r="B86" s="2" t="s">
        <v>63</v>
      </c>
      <c r="C86" s="2" t="s">
        <v>64</v>
      </c>
      <c r="D86" s="3" t="s">
        <v>15</v>
      </c>
      <c r="E86" s="24"/>
      <c r="F86" s="25"/>
    </row>
    <row r="87" spans="1:6" ht="48" x14ac:dyDescent="0.25">
      <c r="A87" s="1">
        <v>15</v>
      </c>
      <c r="B87" s="2" t="s">
        <v>65</v>
      </c>
      <c r="C87" s="2" t="s">
        <v>66</v>
      </c>
      <c r="D87" s="3" t="s">
        <v>15</v>
      </c>
      <c r="E87" s="24"/>
      <c r="F87" s="25"/>
    </row>
    <row r="88" spans="1:6" ht="48" x14ac:dyDescent="0.25">
      <c r="A88" s="1">
        <v>16</v>
      </c>
      <c r="B88" s="2" t="s">
        <v>67</v>
      </c>
      <c r="C88" s="2" t="s">
        <v>68</v>
      </c>
      <c r="D88" s="3" t="s">
        <v>15</v>
      </c>
      <c r="E88" s="24"/>
      <c r="F88" s="25"/>
    </row>
    <row r="89" spans="1:6" ht="48" x14ac:dyDescent="0.25">
      <c r="A89" s="1">
        <v>17</v>
      </c>
      <c r="B89" s="2" t="s">
        <v>69</v>
      </c>
      <c r="C89" s="2" t="s">
        <v>70</v>
      </c>
      <c r="D89" s="3" t="s">
        <v>15</v>
      </c>
      <c r="E89" s="24"/>
      <c r="F89" s="25"/>
    </row>
    <row r="90" spans="1:6" ht="36" x14ac:dyDescent="0.25">
      <c r="A90" s="1">
        <v>18</v>
      </c>
      <c r="B90" s="6" t="s">
        <v>71</v>
      </c>
      <c r="C90" s="2" t="s">
        <v>72</v>
      </c>
      <c r="D90" s="3" t="s">
        <v>15</v>
      </c>
      <c r="E90" s="24"/>
      <c r="F90" s="25"/>
    </row>
    <row r="91" spans="1:6" ht="48" x14ac:dyDescent="0.25">
      <c r="A91" s="1">
        <v>19</v>
      </c>
      <c r="B91" s="7" t="s">
        <v>73</v>
      </c>
      <c r="C91" s="7" t="s">
        <v>74</v>
      </c>
      <c r="D91" s="7" t="s">
        <v>75</v>
      </c>
      <c r="E91" s="24"/>
      <c r="F91" s="25"/>
    </row>
    <row r="92" spans="1:6" ht="24" x14ac:dyDescent="0.25">
      <c r="A92" s="1">
        <v>20</v>
      </c>
      <c r="B92" s="9" t="s">
        <v>79</v>
      </c>
      <c r="C92" s="9" t="s">
        <v>80</v>
      </c>
      <c r="D92" s="10" t="s">
        <v>81</v>
      </c>
      <c r="E92" s="24"/>
      <c r="F92" s="25"/>
    </row>
    <row r="93" spans="1:6" ht="48" x14ac:dyDescent="0.25">
      <c r="A93" s="1">
        <v>1</v>
      </c>
      <c r="B93" s="2" t="s">
        <v>8</v>
      </c>
      <c r="C93" s="2" t="s">
        <v>9</v>
      </c>
      <c r="D93" s="2" t="s">
        <v>10</v>
      </c>
      <c r="E93" s="24"/>
      <c r="F93" s="25"/>
    </row>
    <row r="94" spans="1:6" ht="48" x14ac:dyDescent="0.25">
      <c r="A94" s="1">
        <v>2</v>
      </c>
      <c r="B94" s="2" t="s">
        <v>11</v>
      </c>
      <c r="C94" s="2" t="s">
        <v>12</v>
      </c>
      <c r="D94" s="2" t="s">
        <v>10</v>
      </c>
      <c r="E94" s="24"/>
      <c r="F94" s="25"/>
    </row>
    <row r="95" spans="1:6" ht="48" x14ac:dyDescent="0.25">
      <c r="A95" s="1">
        <v>3</v>
      </c>
      <c r="B95" s="2" t="s">
        <v>13</v>
      </c>
      <c r="C95" s="2" t="s">
        <v>14</v>
      </c>
      <c r="D95" s="2" t="s">
        <v>15</v>
      </c>
      <c r="E95" s="24"/>
      <c r="F95" s="25"/>
    </row>
    <row r="96" spans="1:6" ht="48" x14ac:dyDescent="0.25">
      <c r="A96" s="1">
        <v>4</v>
      </c>
      <c r="B96" s="2" t="s">
        <v>16</v>
      </c>
      <c r="C96" s="2" t="s">
        <v>17</v>
      </c>
      <c r="D96" s="2" t="s">
        <v>15</v>
      </c>
      <c r="E96" s="24"/>
      <c r="F96" s="25"/>
    </row>
    <row r="97" spans="1:6" ht="72" x14ac:dyDescent="0.25">
      <c r="A97" s="1">
        <v>5</v>
      </c>
      <c r="B97" s="2" t="s">
        <v>18</v>
      </c>
      <c r="C97" s="2" t="s">
        <v>19</v>
      </c>
      <c r="D97" s="2" t="s">
        <v>20</v>
      </c>
      <c r="E97" s="24"/>
      <c r="F97" s="25"/>
    </row>
    <row r="98" spans="1:6" ht="60" x14ac:dyDescent="0.25">
      <c r="A98" s="1">
        <v>6</v>
      </c>
      <c r="B98" s="2" t="s">
        <v>59</v>
      </c>
      <c r="C98" s="2" t="s">
        <v>60</v>
      </c>
      <c r="D98" s="2" t="s">
        <v>20</v>
      </c>
      <c r="E98" s="24"/>
      <c r="F98" s="25"/>
    </row>
    <row r="99" spans="1:6" ht="48" x14ac:dyDescent="0.25">
      <c r="A99" s="1">
        <v>7</v>
      </c>
      <c r="B99" s="2" t="s">
        <v>63</v>
      </c>
      <c r="C99" s="2" t="s">
        <v>64</v>
      </c>
      <c r="D99" s="2" t="s">
        <v>15</v>
      </c>
      <c r="E99" s="24"/>
      <c r="F99" s="25"/>
    </row>
    <row r="100" spans="1:6" ht="48" x14ac:dyDescent="0.25">
      <c r="A100" s="1">
        <v>8</v>
      </c>
      <c r="B100" s="2" t="s">
        <v>65</v>
      </c>
      <c r="C100" s="2" t="s">
        <v>66</v>
      </c>
      <c r="D100" s="2" t="s">
        <v>15</v>
      </c>
      <c r="E100" s="24"/>
      <c r="F100" s="25"/>
    </row>
    <row r="101" spans="1:6" ht="48" x14ac:dyDescent="0.25">
      <c r="A101" s="1">
        <v>9</v>
      </c>
      <c r="B101" s="2" t="s">
        <v>67</v>
      </c>
      <c r="C101" s="2" t="s">
        <v>68</v>
      </c>
      <c r="D101" s="2" t="s">
        <v>15</v>
      </c>
      <c r="E101" s="24"/>
      <c r="F101" s="25"/>
    </row>
    <row r="102" spans="1:6" ht="48" x14ac:dyDescent="0.25">
      <c r="A102" s="1">
        <v>10</v>
      </c>
      <c r="B102" s="6" t="s">
        <v>69</v>
      </c>
      <c r="C102" s="2" t="s">
        <v>70</v>
      </c>
      <c r="D102" s="2" t="s">
        <v>15</v>
      </c>
      <c r="E102" s="24"/>
      <c r="F102" s="25"/>
    </row>
    <row r="103" spans="1:6" ht="36" x14ac:dyDescent="0.25">
      <c r="A103" s="1">
        <v>11</v>
      </c>
      <c r="B103" s="7" t="s">
        <v>71</v>
      </c>
      <c r="C103" s="2" t="s">
        <v>72</v>
      </c>
      <c r="D103" s="2" t="s">
        <v>15</v>
      </c>
      <c r="E103" s="24"/>
      <c r="F103" s="25"/>
    </row>
    <row r="104" spans="1:6" ht="48" x14ac:dyDescent="0.25">
      <c r="A104" s="1">
        <v>12</v>
      </c>
      <c r="B104" s="8" t="s">
        <v>73</v>
      </c>
      <c r="C104" s="2" t="s">
        <v>74</v>
      </c>
      <c r="D104" s="2" t="s">
        <v>75</v>
      </c>
      <c r="E104" s="24"/>
      <c r="F104" s="25"/>
    </row>
    <row r="105" spans="1:6" ht="24" x14ac:dyDescent="0.25">
      <c r="A105" s="1">
        <v>13</v>
      </c>
      <c r="B105" s="9" t="s">
        <v>79</v>
      </c>
      <c r="C105" s="9" t="s">
        <v>80</v>
      </c>
      <c r="D105" s="9" t="s">
        <v>81</v>
      </c>
      <c r="E105" s="24"/>
      <c r="F105" s="2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9">
    <pageSetUpPr fitToPage="1"/>
  </sheetPr>
  <dimension ref="B1:V51"/>
  <sheetViews>
    <sheetView showGridLines="0" topLeftCell="B2" zoomScale="80" zoomScaleNormal="80" workbookViewId="0">
      <pane xSplit="7" ySplit="20" topLeftCell="I22" activePane="bottomRight" state="frozen"/>
      <selection activeCell="B2" sqref="B2"/>
      <selection pane="topRight" activeCell="I2" sqref="I2"/>
      <selection pane="bottomLeft" activeCell="B22" sqref="B22"/>
      <selection pane="bottomRight" activeCell="D45" sqref="D45"/>
    </sheetView>
  </sheetViews>
  <sheetFormatPr defaultColWidth="9.140625"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22" width="20.7109375" style="51" customWidth="1"/>
    <col min="23" max="16384" width="9.140625" style="51"/>
  </cols>
  <sheetData>
    <row r="1" spans="2:8" x14ac:dyDescent="0.25">
      <c r="B1" s="242" t="s">
        <v>189</v>
      </c>
      <c r="C1" s="243"/>
      <c r="D1" s="243"/>
      <c r="E1" s="243"/>
      <c r="F1" s="243"/>
      <c r="G1" s="243"/>
      <c r="H1" s="244"/>
    </row>
    <row r="2" spans="2:8" x14ac:dyDescent="0.25">
      <c r="B2" s="42"/>
      <c r="C2" s="53"/>
      <c r="D2" s="53"/>
      <c r="E2" s="53"/>
      <c r="F2" s="53"/>
      <c r="G2" s="53"/>
      <c r="H2" s="33"/>
    </row>
    <row r="3" spans="2:8" ht="29.25" customHeight="1" x14ac:dyDescent="0.25">
      <c r="B3" s="198" t="s">
        <v>149</v>
      </c>
      <c r="C3" s="199"/>
      <c r="D3" s="199"/>
      <c r="E3" s="199"/>
      <c r="F3" s="199"/>
      <c r="G3" s="199"/>
      <c r="H3" s="200"/>
    </row>
    <row r="4" spans="2:8" x14ac:dyDescent="0.25">
      <c r="B4" s="35"/>
      <c r="C4" s="32"/>
      <c r="D4" s="32"/>
      <c r="E4" s="32"/>
      <c r="F4" s="32"/>
      <c r="G4" s="32"/>
      <c r="H4" s="33"/>
    </row>
    <row r="5" spans="2:8" ht="33.950000000000003" customHeight="1" x14ac:dyDescent="0.25">
      <c r="B5" s="230">
        <f>'Załącznik 1 - Formularz Oferty'!C5</f>
        <v>0</v>
      </c>
      <c r="C5" s="231"/>
      <c r="D5" s="231"/>
      <c r="E5" s="231"/>
      <c r="F5" s="231"/>
      <c r="G5" s="231"/>
      <c r="H5" s="232"/>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33">
        <f>'Załącznik 1 - Formularz Oferty'!C9</f>
        <v>0</v>
      </c>
      <c r="C9" s="234"/>
      <c r="D9" s="234"/>
      <c r="E9" s="234"/>
      <c r="F9" s="234"/>
      <c r="G9" s="234"/>
      <c r="H9" s="235"/>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3">
        <f>'Załącznik 1 - Formularz Oferty'!C12</f>
        <v>0</v>
      </c>
      <c r="C12" s="234"/>
      <c r="D12" s="234"/>
      <c r="E12" s="234"/>
      <c r="F12" s="234"/>
      <c r="G12" s="234"/>
      <c r="H12" s="235"/>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07" t="s">
        <v>190</v>
      </c>
      <c r="C15" s="208"/>
      <c r="D15" s="208"/>
      <c r="E15" s="208"/>
      <c r="F15" s="208"/>
      <c r="G15" s="208"/>
      <c r="H15" s="209"/>
    </row>
    <row r="16" spans="2:8" x14ac:dyDescent="0.25">
      <c r="B16" s="86"/>
      <c r="C16" s="53"/>
      <c r="D16" s="53"/>
      <c r="E16" s="53"/>
      <c r="F16" s="53"/>
      <c r="G16" s="87"/>
      <c r="H16" s="88"/>
    </row>
    <row r="17" spans="2:22" ht="15.75" x14ac:dyDescent="0.25">
      <c r="B17" s="132" t="s">
        <v>129</v>
      </c>
      <c r="C17" s="130"/>
      <c r="D17" s="130"/>
      <c r="E17" s="130"/>
      <c r="F17" s="130"/>
      <c r="G17" s="87"/>
      <c r="H17" s="88"/>
    </row>
    <row r="18" spans="2:22" x14ac:dyDescent="0.25">
      <c r="B18" s="86"/>
      <c r="C18" s="53"/>
      <c r="D18" s="53"/>
      <c r="E18" s="53"/>
      <c r="F18" s="53"/>
      <c r="G18" s="87"/>
      <c r="H18" s="88"/>
    </row>
    <row r="19" spans="2:22" ht="15.75" thickBot="1" x14ac:dyDescent="0.3">
      <c r="B19" s="239" t="s">
        <v>104</v>
      </c>
      <c r="C19" s="240"/>
      <c r="D19" s="241">
        <f>SUM(H22:H46)</f>
        <v>0</v>
      </c>
      <c r="E19" s="241"/>
      <c r="F19" s="241"/>
      <c r="G19" s="89"/>
      <c r="H19" s="90"/>
      <c r="I19" s="115"/>
    </row>
    <row r="21" spans="2:22" ht="51.95" customHeight="1" x14ac:dyDescent="0.25">
      <c r="B21" s="133" t="s">
        <v>0</v>
      </c>
      <c r="C21" s="133" t="s">
        <v>1</v>
      </c>
      <c r="D21" s="133" t="s">
        <v>6</v>
      </c>
      <c r="E21" s="133" t="s">
        <v>7</v>
      </c>
      <c r="F21" s="133" t="s">
        <v>166</v>
      </c>
      <c r="G21" s="133" t="s">
        <v>2</v>
      </c>
      <c r="H21" s="133" t="s">
        <v>3</v>
      </c>
      <c r="I21" s="43" t="s">
        <v>115</v>
      </c>
      <c r="J21" s="44" t="s">
        <v>132</v>
      </c>
      <c r="K21" s="45" t="s">
        <v>116</v>
      </c>
      <c r="L21" s="46" t="s">
        <v>133</v>
      </c>
      <c r="M21" s="43" t="s">
        <v>117</v>
      </c>
      <c r="N21" s="44" t="s">
        <v>134</v>
      </c>
      <c r="O21" s="45" t="s">
        <v>119</v>
      </c>
      <c r="P21" s="46" t="s">
        <v>136</v>
      </c>
      <c r="Q21" s="43" t="s">
        <v>120</v>
      </c>
      <c r="R21" s="44" t="s">
        <v>137</v>
      </c>
      <c r="S21" s="45" t="s">
        <v>122</v>
      </c>
      <c r="T21" s="46" t="s">
        <v>139</v>
      </c>
      <c r="U21" s="43" t="s">
        <v>181</v>
      </c>
      <c r="V21" s="44" t="s">
        <v>182</v>
      </c>
    </row>
    <row r="22" spans="2:22" s="109" customFormat="1" ht="75" x14ac:dyDescent="0.25">
      <c r="B22" s="147">
        <v>1</v>
      </c>
      <c r="C22" s="138" t="s">
        <v>225</v>
      </c>
      <c r="D22" s="142" t="s">
        <v>204</v>
      </c>
      <c r="E22" s="148" t="s">
        <v>191</v>
      </c>
      <c r="F22" s="151">
        <f>IF('Załącznik 1 - Formularz Oferty'!$T$58=TRUE,(VLOOKUP(C22,'Załącznik 1 - Formularz Oferty'!$C$53:$G$77,5,0)),0)</f>
        <v>0</v>
      </c>
      <c r="G22" s="116">
        <f>I22+K22+M22+O22+Q22+S22+U22</f>
        <v>825</v>
      </c>
      <c r="H22" s="152">
        <f>G22*F22</f>
        <v>0</v>
      </c>
      <c r="I22" s="117">
        <v>206</v>
      </c>
      <c r="J22" s="96">
        <f>I22*F22</f>
        <v>0</v>
      </c>
      <c r="K22" s="123"/>
      <c r="L22" s="123"/>
      <c r="M22" s="117">
        <v>522</v>
      </c>
      <c r="N22" s="96">
        <f>M22*F22</f>
        <v>0</v>
      </c>
      <c r="O22" s="118">
        <v>10</v>
      </c>
      <c r="P22" s="119">
        <f>O22*F22</f>
        <v>0</v>
      </c>
      <c r="Q22" s="117">
        <v>40</v>
      </c>
      <c r="R22" s="120">
        <f>Q22*F22</f>
        <v>0</v>
      </c>
      <c r="S22" s="118">
        <v>12</v>
      </c>
      <c r="T22" s="119">
        <f>S22*F22</f>
        <v>0</v>
      </c>
      <c r="U22" s="117">
        <v>35</v>
      </c>
      <c r="V22" s="120">
        <f>U22*F22</f>
        <v>0</v>
      </c>
    </row>
    <row r="23" spans="2:22" s="109" customFormat="1" ht="75" x14ac:dyDescent="0.25">
      <c r="B23" s="147">
        <v>2</v>
      </c>
      <c r="C23" s="139" t="s">
        <v>226</v>
      </c>
      <c r="D23" s="142" t="s">
        <v>205</v>
      </c>
      <c r="E23" s="148" t="s">
        <v>191</v>
      </c>
      <c r="F23" s="151">
        <f>IF('Załącznik 1 - Formularz Oferty'!$T$58=TRUE,(VLOOKUP(C23,'Załącznik 1 - Formularz Oferty'!$C$53:$G$77,5,0)),0)</f>
        <v>0</v>
      </c>
      <c r="G23" s="116">
        <f t="shared" ref="G23:G46" si="0">I23+K23+M23+O23+Q23+S23+U23</f>
        <v>979</v>
      </c>
      <c r="H23" s="152">
        <f t="shared" ref="H23:H46" si="1">G23*F23</f>
        <v>0</v>
      </c>
      <c r="I23" s="117">
        <v>15</v>
      </c>
      <c r="J23" s="96">
        <f t="shared" ref="J23:J44" si="2">I23*F23</f>
        <v>0</v>
      </c>
      <c r="K23" s="118">
        <v>29</v>
      </c>
      <c r="L23" s="119">
        <f>K23*F23</f>
        <v>0</v>
      </c>
      <c r="M23" s="117">
        <v>890</v>
      </c>
      <c r="N23" s="96">
        <f t="shared" ref="N23:N28" si="3">M23*F23</f>
        <v>0</v>
      </c>
      <c r="O23" s="118">
        <v>10</v>
      </c>
      <c r="P23" s="119">
        <f t="shared" ref="P23:P46" si="4">O23*F23</f>
        <v>0</v>
      </c>
      <c r="Q23" s="121"/>
      <c r="R23" s="122"/>
      <c r="S23" s="123"/>
      <c r="T23" s="124"/>
      <c r="U23" s="117">
        <v>35</v>
      </c>
      <c r="V23" s="120">
        <f t="shared" ref="V23:V44" si="5">U23*F23</f>
        <v>0</v>
      </c>
    </row>
    <row r="24" spans="2:22" s="109" customFormat="1" ht="45" x14ac:dyDescent="0.25">
      <c r="B24" s="147">
        <v>3</v>
      </c>
      <c r="C24" s="139" t="s">
        <v>227</v>
      </c>
      <c r="D24" s="142" t="s">
        <v>202</v>
      </c>
      <c r="E24" s="148" t="s">
        <v>191</v>
      </c>
      <c r="F24" s="151">
        <f>IF('Załącznik 1 - Formularz Oferty'!$T$58=TRUE,(VLOOKUP(C24,'Załącznik 1 - Formularz Oferty'!$C$53:$G$77,5,0)),0)</f>
        <v>0</v>
      </c>
      <c r="G24" s="116">
        <f t="shared" si="0"/>
        <v>216</v>
      </c>
      <c r="H24" s="152">
        <f t="shared" si="1"/>
        <v>0</v>
      </c>
      <c r="I24" s="117">
        <v>150</v>
      </c>
      <c r="J24" s="96">
        <f t="shared" si="2"/>
        <v>0</v>
      </c>
      <c r="K24" s="123"/>
      <c r="L24" s="124"/>
      <c r="M24" s="117">
        <v>56</v>
      </c>
      <c r="N24" s="96">
        <f t="shared" si="3"/>
        <v>0</v>
      </c>
      <c r="O24" s="118">
        <v>10</v>
      </c>
      <c r="P24" s="119">
        <f t="shared" si="4"/>
        <v>0</v>
      </c>
      <c r="Q24" s="121"/>
      <c r="R24" s="122"/>
      <c r="S24" s="123"/>
      <c r="T24" s="124"/>
      <c r="U24" s="121"/>
      <c r="V24" s="122"/>
    </row>
    <row r="25" spans="2:22" s="109" customFormat="1" ht="90" x14ac:dyDescent="0.25">
      <c r="B25" s="147">
        <v>4</v>
      </c>
      <c r="C25" s="139" t="s">
        <v>228</v>
      </c>
      <c r="D25" s="145" t="s">
        <v>203</v>
      </c>
      <c r="E25" s="149" t="s">
        <v>191</v>
      </c>
      <c r="F25" s="151">
        <f>IF('Załącznik 1 - Formularz Oferty'!$T$58=TRUE,(VLOOKUP(C25,'Załącznik 1 - Formularz Oferty'!$C$53:$G$77,5,0)),0)</f>
        <v>0</v>
      </c>
      <c r="G25" s="116">
        <f t="shared" si="0"/>
        <v>85</v>
      </c>
      <c r="H25" s="152">
        <f t="shared" si="1"/>
        <v>0</v>
      </c>
      <c r="I25" s="117">
        <v>25</v>
      </c>
      <c r="J25" s="96">
        <f t="shared" si="2"/>
        <v>0</v>
      </c>
      <c r="K25" s="123"/>
      <c r="L25" s="124"/>
      <c r="M25" s="121"/>
      <c r="N25" s="102"/>
      <c r="O25" s="118">
        <v>10</v>
      </c>
      <c r="P25" s="119">
        <f t="shared" si="4"/>
        <v>0</v>
      </c>
      <c r="Q25" s="121"/>
      <c r="R25" s="122"/>
      <c r="S25" s="123"/>
      <c r="T25" s="124"/>
      <c r="U25" s="117">
        <v>50</v>
      </c>
      <c r="V25" s="120">
        <f t="shared" si="5"/>
        <v>0</v>
      </c>
    </row>
    <row r="26" spans="2:22" s="109" customFormat="1" ht="75" x14ac:dyDescent="0.25">
      <c r="B26" s="147">
        <v>5</v>
      </c>
      <c r="C26" s="139" t="s">
        <v>231</v>
      </c>
      <c r="D26" s="145" t="s">
        <v>206</v>
      </c>
      <c r="E26" s="149" t="s">
        <v>191</v>
      </c>
      <c r="F26" s="151">
        <f>IF('Załącznik 1 - Formularz Oferty'!$T$58=TRUE,(VLOOKUP(C26,'Załącznik 1 - Formularz Oferty'!$C$53:$G$77,5,0)),0)</f>
        <v>0</v>
      </c>
      <c r="G26" s="116">
        <f t="shared" si="0"/>
        <v>35</v>
      </c>
      <c r="H26" s="152">
        <f t="shared" si="1"/>
        <v>0</v>
      </c>
      <c r="I26" s="117">
        <v>25</v>
      </c>
      <c r="J26" s="96">
        <f t="shared" si="2"/>
        <v>0</v>
      </c>
      <c r="K26" s="123"/>
      <c r="L26" s="124"/>
      <c r="M26" s="121"/>
      <c r="N26" s="102"/>
      <c r="O26" s="118">
        <v>10</v>
      </c>
      <c r="P26" s="119">
        <f t="shared" si="4"/>
        <v>0</v>
      </c>
      <c r="Q26" s="121"/>
      <c r="R26" s="122"/>
      <c r="S26" s="123"/>
      <c r="T26" s="124"/>
      <c r="U26" s="121"/>
      <c r="V26" s="122"/>
    </row>
    <row r="27" spans="2:22" s="109" customFormat="1" ht="60" x14ac:dyDescent="0.25">
      <c r="B27" s="147">
        <v>6</v>
      </c>
      <c r="C27" s="139" t="s">
        <v>232</v>
      </c>
      <c r="D27" s="142" t="s">
        <v>207</v>
      </c>
      <c r="E27" s="148" t="s">
        <v>192</v>
      </c>
      <c r="F27" s="151">
        <f>IF('Załącznik 1 - Formularz Oferty'!$T$58=TRUE,(VLOOKUP(C27,'Załącznik 1 - Formularz Oferty'!$C$53:$G$77,5,0)),0)</f>
        <v>0</v>
      </c>
      <c r="G27" s="116">
        <f t="shared" si="0"/>
        <v>53</v>
      </c>
      <c r="H27" s="152">
        <f t="shared" si="1"/>
        <v>0</v>
      </c>
      <c r="I27" s="121"/>
      <c r="J27" s="102"/>
      <c r="K27" s="123"/>
      <c r="L27" s="124"/>
      <c r="M27" s="117">
        <v>42</v>
      </c>
      <c r="N27" s="96">
        <f t="shared" si="3"/>
        <v>0</v>
      </c>
      <c r="O27" s="118">
        <v>10</v>
      </c>
      <c r="P27" s="119">
        <f t="shared" si="4"/>
        <v>0</v>
      </c>
      <c r="Q27" s="117">
        <v>1</v>
      </c>
      <c r="R27" s="120">
        <f t="shared" ref="R27:R44" si="6">Q27*F27</f>
        <v>0</v>
      </c>
      <c r="S27" s="123"/>
      <c r="T27" s="124"/>
      <c r="U27" s="121"/>
      <c r="V27" s="122"/>
    </row>
    <row r="28" spans="2:22" s="109" customFormat="1" ht="60" x14ac:dyDescent="0.25">
      <c r="B28" s="147">
        <v>7</v>
      </c>
      <c r="C28" s="139" t="s">
        <v>229</v>
      </c>
      <c r="D28" s="142" t="s">
        <v>208</v>
      </c>
      <c r="E28" s="148" t="s">
        <v>193</v>
      </c>
      <c r="F28" s="151">
        <f>IF('Załącznik 1 - Formularz Oferty'!$T$58=TRUE,(VLOOKUP(C28,'Załącznik 1 - Formularz Oferty'!$C$53:$G$77,5,0)),0)</f>
        <v>0</v>
      </c>
      <c r="G28" s="116">
        <f t="shared" si="0"/>
        <v>127</v>
      </c>
      <c r="H28" s="152">
        <f t="shared" si="1"/>
        <v>0</v>
      </c>
      <c r="I28" s="117">
        <v>32</v>
      </c>
      <c r="J28" s="96">
        <f t="shared" si="2"/>
        <v>0</v>
      </c>
      <c r="K28" s="118">
        <v>1</v>
      </c>
      <c r="L28" s="119">
        <f t="shared" ref="L28:L45" si="7">K28*F28</f>
        <v>0</v>
      </c>
      <c r="M28" s="117">
        <v>12</v>
      </c>
      <c r="N28" s="96">
        <f t="shared" si="3"/>
        <v>0</v>
      </c>
      <c r="O28" s="118">
        <v>10</v>
      </c>
      <c r="P28" s="119">
        <f t="shared" si="4"/>
        <v>0</v>
      </c>
      <c r="Q28" s="117">
        <v>30</v>
      </c>
      <c r="R28" s="120">
        <f t="shared" si="6"/>
        <v>0</v>
      </c>
      <c r="S28" s="118">
        <v>2</v>
      </c>
      <c r="T28" s="119">
        <f t="shared" ref="T28" si="8">S28*F28</f>
        <v>0</v>
      </c>
      <c r="U28" s="117">
        <v>40</v>
      </c>
      <c r="V28" s="120">
        <f t="shared" si="5"/>
        <v>0</v>
      </c>
    </row>
    <row r="29" spans="2:22" s="109" customFormat="1" ht="30" x14ac:dyDescent="0.25">
      <c r="B29" s="147">
        <v>8</v>
      </c>
      <c r="C29" s="140" t="s">
        <v>233</v>
      </c>
      <c r="D29" s="103" t="s">
        <v>209</v>
      </c>
      <c r="E29" s="150" t="s">
        <v>52</v>
      </c>
      <c r="F29" s="151">
        <f>IF('Załącznik 1 - Formularz Oferty'!$T$58=TRUE,(VLOOKUP(C29,'Załącznik 1 - Formularz Oferty'!$C$53:$G$77,5,0)),0)</f>
        <v>0</v>
      </c>
      <c r="G29" s="116">
        <f t="shared" si="0"/>
        <v>10</v>
      </c>
      <c r="H29" s="152">
        <f t="shared" si="1"/>
        <v>0</v>
      </c>
      <c r="I29" s="121"/>
      <c r="J29" s="102"/>
      <c r="K29" s="123"/>
      <c r="L29" s="124"/>
      <c r="M29" s="121"/>
      <c r="N29" s="102"/>
      <c r="O29" s="118">
        <v>10</v>
      </c>
      <c r="P29" s="119">
        <f t="shared" si="4"/>
        <v>0</v>
      </c>
      <c r="Q29" s="121"/>
      <c r="R29" s="122"/>
      <c r="S29" s="123"/>
      <c r="T29" s="124"/>
      <c r="U29" s="121"/>
      <c r="V29" s="122"/>
    </row>
    <row r="30" spans="2:22" s="109" customFormat="1" ht="60" x14ac:dyDescent="0.25">
      <c r="B30" s="147">
        <v>9</v>
      </c>
      <c r="C30" s="139" t="s">
        <v>234</v>
      </c>
      <c r="D30" s="142" t="s">
        <v>210</v>
      </c>
      <c r="E30" s="148" t="s">
        <v>194</v>
      </c>
      <c r="F30" s="151">
        <f>IF('Załącznik 1 - Formularz Oferty'!$T$58=TRUE,(VLOOKUP(C30,'Załącznik 1 - Formularz Oferty'!$C$53:$G$77,5,0)),0)</f>
        <v>0</v>
      </c>
      <c r="G30" s="116">
        <f t="shared" si="0"/>
        <v>11</v>
      </c>
      <c r="H30" s="152">
        <f t="shared" si="1"/>
        <v>0</v>
      </c>
      <c r="I30" s="121"/>
      <c r="J30" s="102"/>
      <c r="K30" s="118">
        <v>1</v>
      </c>
      <c r="L30" s="119">
        <f t="shared" si="7"/>
        <v>0</v>
      </c>
      <c r="M30" s="121"/>
      <c r="N30" s="102"/>
      <c r="O30" s="118">
        <v>10</v>
      </c>
      <c r="P30" s="119">
        <f t="shared" si="4"/>
        <v>0</v>
      </c>
      <c r="Q30" s="121"/>
      <c r="R30" s="122"/>
      <c r="S30" s="123"/>
      <c r="T30" s="124"/>
      <c r="U30" s="121"/>
      <c r="V30" s="122"/>
    </row>
    <row r="31" spans="2:22" s="109" customFormat="1" ht="120" x14ac:dyDescent="0.25">
      <c r="B31" s="147">
        <v>10</v>
      </c>
      <c r="C31" s="139" t="s">
        <v>235</v>
      </c>
      <c r="D31" s="142" t="s">
        <v>217</v>
      </c>
      <c r="E31" s="148" t="s">
        <v>195</v>
      </c>
      <c r="F31" s="151">
        <f>IF('Załącznik 1 - Formularz Oferty'!$T$58=TRUE,(VLOOKUP(C31,'Załącznik 1 - Formularz Oferty'!$C$53:$G$77,5,0)),0)</f>
        <v>0</v>
      </c>
      <c r="G31" s="116">
        <f t="shared" si="0"/>
        <v>10</v>
      </c>
      <c r="H31" s="152">
        <f t="shared" si="1"/>
        <v>0</v>
      </c>
      <c r="I31" s="121"/>
      <c r="J31" s="102"/>
      <c r="K31" s="123"/>
      <c r="L31" s="124"/>
      <c r="M31" s="121"/>
      <c r="N31" s="102"/>
      <c r="O31" s="118">
        <v>10</v>
      </c>
      <c r="P31" s="119">
        <f t="shared" si="4"/>
        <v>0</v>
      </c>
      <c r="Q31" s="121"/>
      <c r="R31" s="122"/>
      <c r="S31" s="123"/>
      <c r="T31" s="124"/>
      <c r="U31" s="121"/>
      <c r="V31" s="122"/>
    </row>
    <row r="32" spans="2:22" s="109" customFormat="1" ht="120" x14ac:dyDescent="0.25">
      <c r="B32" s="147">
        <v>11</v>
      </c>
      <c r="C32" s="139" t="s">
        <v>236</v>
      </c>
      <c r="D32" s="142" t="s">
        <v>216</v>
      </c>
      <c r="E32" s="148" t="s">
        <v>195</v>
      </c>
      <c r="F32" s="151">
        <f>IF('Załącznik 1 - Formularz Oferty'!$T$58=TRUE,(VLOOKUP(C32,'Załącznik 1 - Formularz Oferty'!$C$53:$G$77,5,0)),0)</f>
        <v>0</v>
      </c>
      <c r="G32" s="116">
        <f t="shared" si="0"/>
        <v>10</v>
      </c>
      <c r="H32" s="152">
        <f t="shared" si="1"/>
        <v>0</v>
      </c>
      <c r="I32" s="121"/>
      <c r="J32" s="102"/>
      <c r="K32" s="123"/>
      <c r="L32" s="124"/>
      <c r="M32" s="121"/>
      <c r="N32" s="102"/>
      <c r="O32" s="118">
        <v>10</v>
      </c>
      <c r="P32" s="119">
        <f t="shared" si="4"/>
        <v>0</v>
      </c>
      <c r="Q32" s="121"/>
      <c r="R32" s="122"/>
      <c r="S32" s="123"/>
      <c r="T32" s="124"/>
      <c r="U32" s="121"/>
      <c r="V32" s="122"/>
    </row>
    <row r="33" spans="2:22" s="109" customFormat="1" ht="120" x14ac:dyDescent="0.25">
      <c r="B33" s="147">
        <v>12</v>
      </c>
      <c r="C33" s="139" t="s">
        <v>237</v>
      </c>
      <c r="D33" s="142" t="s">
        <v>215</v>
      </c>
      <c r="E33" s="148" t="s">
        <v>196</v>
      </c>
      <c r="F33" s="151">
        <f>IF('Załącznik 1 - Formularz Oferty'!$T$58=TRUE,(VLOOKUP(C33,'Załącznik 1 - Formularz Oferty'!$C$53:$G$77,5,0)),0)</f>
        <v>0</v>
      </c>
      <c r="G33" s="116">
        <f t="shared" si="0"/>
        <v>10</v>
      </c>
      <c r="H33" s="152">
        <f t="shared" si="1"/>
        <v>0</v>
      </c>
      <c r="I33" s="121"/>
      <c r="J33" s="102"/>
      <c r="K33" s="123"/>
      <c r="L33" s="124"/>
      <c r="M33" s="121"/>
      <c r="N33" s="102"/>
      <c r="O33" s="118">
        <v>10</v>
      </c>
      <c r="P33" s="119">
        <f t="shared" si="4"/>
        <v>0</v>
      </c>
      <c r="Q33" s="121"/>
      <c r="R33" s="122"/>
      <c r="S33" s="123"/>
      <c r="T33" s="124"/>
      <c r="U33" s="121"/>
      <c r="V33" s="122"/>
    </row>
    <row r="34" spans="2:22" s="109" customFormat="1" ht="120" x14ac:dyDescent="0.25">
      <c r="B34" s="147">
        <v>13</v>
      </c>
      <c r="C34" s="139" t="s">
        <v>238</v>
      </c>
      <c r="D34" s="142" t="s">
        <v>214</v>
      </c>
      <c r="E34" s="148" t="s">
        <v>196</v>
      </c>
      <c r="F34" s="151">
        <f>IF('Załącznik 1 - Formularz Oferty'!$T$58=TRUE,(VLOOKUP(C34,'Załącznik 1 - Formularz Oferty'!$C$53:$G$77,5,0)),0)</f>
        <v>0</v>
      </c>
      <c r="G34" s="116">
        <f t="shared" si="0"/>
        <v>10</v>
      </c>
      <c r="H34" s="152">
        <f t="shared" si="1"/>
        <v>0</v>
      </c>
      <c r="I34" s="121"/>
      <c r="J34" s="102"/>
      <c r="K34" s="123"/>
      <c r="L34" s="124"/>
      <c r="M34" s="121"/>
      <c r="N34" s="102"/>
      <c r="O34" s="118">
        <v>10</v>
      </c>
      <c r="P34" s="119">
        <f t="shared" si="4"/>
        <v>0</v>
      </c>
      <c r="Q34" s="121"/>
      <c r="R34" s="122"/>
      <c r="S34" s="123"/>
      <c r="T34" s="124"/>
      <c r="U34" s="121"/>
      <c r="V34" s="122"/>
    </row>
    <row r="35" spans="2:22" s="109" customFormat="1" ht="120" x14ac:dyDescent="0.25">
      <c r="B35" s="147">
        <v>14</v>
      </c>
      <c r="C35" s="139" t="s">
        <v>239</v>
      </c>
      <c r="D35" s="142" t="s">
        <v>213</v>
      </c>
      <c r="E35" s="148" t="s">
        <v>195</v>
      </c>
      <c r="F35" s="151">
        <f>IF('Załącznik 1 - Formularz Oferty'!$T$58=TRUE,(VLOOKUP(C35,'Załącznik 1 - Formularz Oferty'!$C$53:$G$77,5,0)),0)</f>
        <v>0</v>
      </c>
      <c r="G35" s="116">
        <f t="shared" si="0"/>
        <v>10</v>
      </c>
      <c r="H35" s="152">
        <f t="shared" si="1"/>
        <v>0</v>
      </c>
      <c r="I35" s="121"/>
      <c r="J35" s="102"/>
      <c r="K35" s="123"/>
      <c r="L35" s="124"/>
      <c r="M35" s="121"/>
      <c r="N35" s="102"/>
      <c r="O35" s="118">
        <v>10</v>
      </c>
      <c r="P35" s="119">
        <f t="shared" si="4"/>
        <v>0</v>
      </c>
      <c r="Q35" s="121"/>
      <c r="R35" s="122"/>
      <c r="S35" s="123"/>
      <c r="T35" s="124"/>
      <c r="U35" s="121"/>
      <c r="V35" s="122"/>
    </row>
    <row r="36" spans="2:22" s="109" customFormat="1" ht="120" x14ac:dyDescent="0.25">
      <c r="B36" s="147">
        <v>15</v>
      </c>
      <c r="C36" s="139" t="s">
        <v>240</v>
      </c>
      <c r="D36" s="142" t="s">
        <v>212</v>
      </c>
      <c r="E36" s="148" t="s">
        <v>196</v>
      </c>
      <c r="F36" s="151">
        <f>IF('Załącznik 1 - Formularz Oferty'!$T$58=TRUE,(VLOOKUP(C36,'Załącznik 1 - Formularz Oferty'!$C$53:$G$77,5,0)),0)</f>
        <v>0</v>
      </c>
      <c r="G36" s="116">
        <f t="shared" si="0"/>
        <v>10</v>
      </c>
      <c r="H36" s="152">
        <f t="shared" si="1"/>
        <v>0</v>
      </c>
      <c r="I36" s="121"/>
      <c r="J36" s="102"/>
      <c r="K36" s="123"/>
      <c r="L36" s="124"/>
      <c r="M36" s="121"/>
      <c r="N36" s="102"/>
      <c r="O36" s="118">
        <v>10</v>
      </c>
      <c r="P36" s="119">
        <f t="shared" si="4"/>
        <v>0</v>
      </c>
      <c r="Q36" s="121"/>
      <c r="R36" s="122"/>
      <c r="S36" s="123"/>
      <c r="T36" s="124"/>
      <c r="U36" s="121"/>
      <c r="V36" s="122"/>
    </row>
    <row r="37" spans="2:22" s="109" customFormat="1" ht="90" x14ac:dyDescent="0.25">
      <c r="B37" s="147">
        <v>16</v>
      </c>
      <c r="C37" s="139" t="s">
        <v>230</v>
      </c>
      <c r="D37" s="142" t="s">
        <v>211</v>
      </c>
      <c r="E37" s="148" t="s">
        <v>197</v>
      </c>
      <c r="F37" s="151">
        <f>IF('Załącznik 1 - Formularz Oferty'!$T$58=TRUE,(VLOOKUP(C37,'Załącznik 1 - Formularz Oferty'!$C$53:$G$77,5,0)),0)</f>
        <v>0</v>
      </c>
      <c r="G37" s="116">
        <f t="shared" si="0"/>
        <v>10</v>
      </c>
      <c r="H37" s="152">
        <f t="shared" si="1"/>
        <v>0</v>
      </c>
      <c r="I37" s="121"/>
      <c r="J37" s="102"/>
      <c r="K37" s="123"/>
      <c r="L37" s="124"/>
      <c r="M37" s="121"/>
      <c r="N37" s="102"/>
      <c r="O37" s="118">
        <v>10</v>
      </c>
      <c r="P37" s="119">
        <f t="shared" si="4"/>
        <v>0</v>
      </c>
      <c r="Q37" s="121"/>
      <c r="R37" s="122"/>
      <c r="S37" s="123"/>
      <c r="T37" s="124"/>
      <c r="U37" s="121"/>
      <c r="V37" s="122"/>
    </row>
    <row r="38" spans="2:22" s="109" customFormat="1" ht="90" x14ac:dyDescent="0.25">
      <c r="B38" s="147">
        <v>17</v>
      </c>
      <c r="C38" s="139" t="s">
        <v>241</v>
      </c>
      <c r="D38" s="142" t="s">
        <v>218</v>
      </c>
      <c r="E38" s="148" t="s">
        <v>197</v>
      </c>
      <c r="F38" s="151">
        <f>IF('Załącznik 1 - Formularz Oferty'!$T$58=TRUE,(VLOOKUP(C38,'Załącznik 1 - Formularz Oferty'!$C$53:$G$77,5,0)),0)</f>
        <v>0</v>
      </c>
      <c r="G38" s="116">
        <f t="shared" si="0"/>
        <v>10</v>
      </c>
      <c r="H38" s="152">
        <f t="shared" si="1"/>
        <v>0</v>
      </c>
      <c r="I38" s="121"/>
      <c r="J38" s="102"/>
      <c r="K38" s="123"/>
      <c r="L38" s="124"/>
      <c r="M38" s="121"/>
      <c r="N38" s="102"/>
      <c r="O38" s="118">
        <v>10</v>
      </c>
      <c r="P38" s="119">
        <f t="shared" si="4"/>
        <v>0</v>
      </c>
      <c r="Q38" s="121"/>
      <c r="R38" s="122"/>
      <c r="S38" s="123"/>
      <c r="T38" s="124"/>
      <c r="U38" s="121"/>
      <c r="V38" s="122"/>
    </row>
    <row r="39" spans="2:22" s="109" customFormat="1" ht="90" x14ac:dyDescent="0.25">
      <c r="B39" s="147">
        <v>18</v>
      </c>
      <c r="C39" s="139" t="s">
        <v>242</v>
      </c>
      <c r="D39" s="142" t="s">
        <v>219</v>
      </c>
      <c r="E39" s="148" t="s">
        <v>197</v>
      </c>
      <c r="F39" s="151">
        <f>IF('Załącznik 1 - Formularz Oferty'!$T$58=TRUE,(VLOOKUP(C39,'Załącznik 1 - Formularz Oferty'!$C$53:$G$77,5,0)),0)</f>
        <v>0</v>
      </c>
      <c r="G39" s="116">
        <f t="shared" si="0"/>
        <v>10</v>
      </c>
      <c r="H39" s="152">
        <f t="shared" si="1"/>
        <v>0</v>
      </c>
      <c r="I39" s="121"/>
      <c r="J39" s="102"/>
      <c r="K39" s="123"/>
      <c r="L39" s="124"/>
      <c r="M39" s="121"/>
      <c r="N39" s="102"/>
      <c r="O39" s="118">
        <v>10</v>
      </c>
      <c r="P39" s="119">
        <f t="shared" si="4"/>
        <v>0</v>
      </c>
      <c r="Q39" s="121"/>
      <c r="R39" s="122"/>
      <c r="S39" s="123"/>
      <c r="T39" s="124"/>
      <c r="U39" s="121"/>
      <c r="V39" s="122"/>
    </row>
    <row r="40" spans="2:22" s="109" customFormat="1" ht="90" x14ac:dyDescent="0.25">
      <c r="B40" s="147">
        <v>19</v>
      </c>
      <c r="C40" s="139" t="s">
        <v>243</v>
      </c>
      <c r="D40" s="142" t="s">
        <v>220</v>
      </c>
      <c r="E40" s="148" t="s">
        <v>197</v>
      </c>
      <c r="F40" s="151">
        <f>IF('Załącznik 1 - Formularz Oferty'!$T$58=TRUE,(VLOOKUP(C40,'Załącznik 1 - Formularz Oferty'!$C$53:$G$77,5,0)),0)</f>
        <v>0</v>
      </c>
      <c r="G40" s="116">
        <f t="shared" si="0"/>
        <v>10</v>
      </c>
      <c r="H40" s="152">
        <f t="shared" si="1"/>
        <v>0</v>
      </c>
      <c r="I40" s="121"/>
      <c r="J40" s="102"/>
      <c r="K40" s="123"/>
      <c r="L40" s="124"/>
      <c r="M40" s="121"/>
      <c r="N40" s="102"/>
      <c r="O40" s="118">
        <v>10</v>
      </c>
      <c r="P40" s="119">
        <f t="shared" si="4"/>
        <v>0</v>
      </c>
      <c r="Q40" s="121"/>
      <c r="R40" s="122"/>
      <c r="S40" s="123"/>
      <c r="T40" s="124"/>
      <c r="U40" s="121"/>
      <c r="V40" s="122"/>
    </row>
    <row r="41" spans="2:22" s="109" customFormat="1" ht="30" x14ac:dyDescent="0.25">
      <c r="B41" s="147">
        <v>20</v>
      </c>
      <c r="C41" s="139" t="s">
        <v>244</v>
      </c>
      <c r="D41" s="142" t="s">
        <v>221</v>
      </c>
      <c r="E41" s="148" t="s">
        <v>198</v>
      </c>
      <c r="F41" s="151">
        <f>IF('Załącznik 1 - Formularz Oferty'!$T$58=TRUE,(VLOOKUP(C41,'Załącznik 1 - Formularz Oferty'!$C$53:$G$77,5,0)),0)</f>
        <v>0</v>
      </c>
      <c r="G41" s="116">
        <f t="shared" si="0"/>
        <v>10</v>
      </c>
      <c r="H41" s="152">
        <f t="shared" si="1"/>
        <v>0</v>
      </c>
      <c r="I41" s="121"/>
      <c r="J41" s="102"/>
      <c r="K41" s="123"/>
      <c r="L41" s="124"/>
      <c r="M41" s="121"/>
      <c r="N41" s="102"/>
      <c r="O41" s="118">
        <v>10</v>
      </c>
      <c r="P41" s="119">
        <f t="shared" si="4"/>
        <v>0</v>
      </c>
      <c r="Q41" s="121"/>
      <c r="R41" s="122"/>
      <c r="S41" s="123"/>
      <c r="T41" s="124"/>
      <c r="U41" s="121"/>
      <c r="V41" s="122"/>
    </row>
    <row r="42" spans="2:22" s="109" customFormat="1" ht="45" x14ac:dyDescent="0.25">
      <c r="B42" s="147">
        <v>21</v>
      </c>
      <c r="C42" s="139" t="s">
        <v>245</v>
      </c>
      <c r="D42" s="142" t="s">
        <v>223</v>
      </c>
      <c r="E42" s="148" t="s">
        <v>198</v>
      </c>
      <c r="F42" s="151">
        <f>IF('Załącznik 1 - Formularz Oferty'!$T$58=TRUE,(VLOOKUP(C42,'Załącznik 1 - Formularz Oferty'!$C$53:$G$77,5,0)),0)</f>
        <v>0</v>
      </c>
      <c r="G42" s="116">
        <f t="shared" si="0"/>
        <v>20</v>
      </c>
      <c r="H42" s="152">
        <f t="shared" si="1"/>
        <v>0</v>
      </c>
      <c r="I42" s="121"/>
      <c r="J42" s="102"/>
      <c r="K42" s="123"/>
      <c r="L42" s="124"/>
      <c r="M42" s="121"/>
      <c r="N42" s="102"/>
      <c r="O42" s="118">
        <v>10</v>
      </c>
      <c r="P42" s="119">
        <f t="shared" si="4"/>
        <v>0</v>
      </c>
      <c r="Q42" s="117">
        <v>5</v>
      </c>
      <c r="R42" s="120">
        <f t="shared" si="6"/>
        <v>0</v>
      </c>
      <c r="S42" s="123"/>
      <c r="T42" s="124"/>
      <c r="U42" s="117">
        <v>5</v>
      </c>
      <c r="V42" s="120">
        <f t="shared" si="5"/>
        <v>0</v>
      </c>
    </row>
    <row r="43" spans="2:22" s="109" customFormat="1" ht="45" x14ac:dyDescent="0.25">
      <c r="B43" s="147">
        <v>22</v>
      </c>
      <c r="C43" s="139" t="s">
        <v>246</v>
      </c>
      <c r="D43" s="142" t="s">
        <v>222</v>
      </c>
      <c r="E43" s="148" t="s">
        <v>199</v>
      </c>
      <c r="F43" s="151">
        <f>IF('Załącznik 1 - Formularz Oferty'!$T$58=TRUE,(VLOOKUP(C43,'Załącznik 1 - Formularz Oferty'!$C$53:$G$77,5,0)),0)</f>
        <v>0</v>
      </c>
      <c r="G43" s="116">
        <f t="shared" si="0"/>
        <v>11</v>
      </c>
      <c r="H43" s="152">
        <f t="shared" si="1"/>
        <v>0</v>
      </c>
      <c r="I43" s="121"/>
      <c r="J43" s="102"/>
      <c r="K43" s="118">
        <v>1</v>
      </c>
      <c r="L43" s="119">
        <f t="shared" si="7"/>
        <v>0</v>
      </c>
      <c r="M43" s="121"/>
      <c r="N43" s="102"/>
      <c r="O43" s="118">
        <v>10</v>
      </c>
      <c r="P43" s="119">
        <f t="shared" si="4"/>
        <v>0</v>
      </c>
      <c r="Q43" s="121"/>
      <c r="R43" s="122"/>
      <c r="S43" s="123"/>
      <c r="T43" s="124"/>
      <c r="U43" s="121"/>
      <c r="V43" s="122"/>
    </row>
    <row r="44" spans="2:22" s="109" customFormat="1" ht="75" x14ac:dyDescent="0.25">
      <c r="B44" s="170">
        <v>23</v>
      </c>
      <c r="C44" s="168" t="s">
        <v>256</v>
      </c>
      <c r="D44" s="169" t="s">
        <v>258</v>
      </c>
      <c r="E44" s="148" t="s">
        <v>199</v>
      </c>
      <c r="F44" s="151">
        <f>IF('Załącznik 1 - Formularz Oferty'!$T$58=TRUE,(VLOOKUP(C44,'Załącznik 1 - Formularz Oferty'!$C$53:$G$77,5,0)),0)</f>
        <v>0</v>
      </c>
      <c r="G44" s="116">
        <f t="shared" si="0"/>
        <v>17</v>
      </c>
      <c r="H44" s="152">
        <f t="shared" si="1"/>
        <v>0</v>
      </c>
      <c r="I44" s="117">
        <v>1</v>
      </c>
      <c r="J44" s="96">
        <f t="shared" si="2"/>
        <v>0</v>
      </c>
      <c r="K44" s="123"/>
      <c r="L44" s="124"/>
      <c r="M44" s="121"/>
      <c r="N44" s="102"/>
      <c r="O44" s="118">
        <v>10</v>
      </c>
      <c r="P44" s="119">
        <f t="shared" si="4"/>
        <v>0</v>
      </c>
      <c r="Q44" s="117">
        <v>1</v>
      </c>
      <c r="R44" s="120">
        <f t="shared" si="6"/>
        <v>0</v>
      </c>
      <c r="S44" s="123"/>
      <c r="T44" s="124"/>
      <c r="U44" s="117">
        <v>5</v>
      </c>
      <c r="V44" s="120">
        <f t="shared" si="5"/>
        <v>0</v>
      </c>
    </row>
    <row r="45" spans="2:22" s="109" customFormat="1" ht="75" x14ac:dyDescent="0.25">
      <c r="B45" s="170">
        <v>24</v>
      </c>
      <c r="C45" s="168" t="s">
        <v>257</v>
      </c>
      <c r="D45" s="169" t="s">
        <v>259</v>
      </c>
      <c r="E45" s="148" t="s">
        <v>200</v>
      </c>
      <c r="F45" s="151">
        <f>IF('Załącznik 1 - Formularz Oferty'!$T$58=TRUE,(VLOOKUP(C45,'Załącznik 1 - Formularz Oferty'!$C$53:$G$77,5,0)),0)</f>
        <v>0</v>
      </c>
      <c r="G45" s="116">
        <f t="shared" si="0"/>
        <v>11</v>
      </c>
      <c r="H45" s="152">
        <f t="shared" si="1"/>
        <v>0</v>
      </c>
      <c r="I45" s="121"/>
      <c r="J45" s="102"/>
      <c r="K45" s="118">
        <v>1</v>
      </c>
      <c r="L45" s="119">
        <f t="shared" si="7"/>
        <v>0</v>
      </c>
      <c r="M45" s="121"/>
      <c r="N45" s="102"/>
      <c r="O45" s="118">
        <v>10</v>
      </c>
      <c r="P45" s="119">
        <f t="shared" si="4"/>
        <v>0</v>
      </c>
      <c r="Q45" s="121"/>
      <c r="R45" s="122"/>
      <c r="S45" s="123"/>
      <c r="T45" s="124"/>
      <c r="U45" s="121"/>
      <c r="V45" s="122"/>
    </row>
    <row r="46" spans="2:22" s="109" customFormat="1" ht="75" x14ac:dyDescent="0.25">
      <c r="B46" s="170">
        <v>25</v>
      </c>
      <c r="C46" s="168" t="s">
        <v>255</v>
      </c>
      <c r="D46" s="169" t="s">
        <v>224</v>
      </c>
      <c r="E46" s="148" t="s">
        <v>201</v>
      </c>
      <c r="F46" s="151">
        <f>IF('Załącznik 1 - Formularz Oferty'!$T$58=TRUE,(VLOOKUP(C46,'Załącznik 1 - Formularz Oferty'!$C$53:$G$77,5,0)),0)</f>
        <v>0</v>
      </c>
      <c r="G46" s="116">
        <f t="shared" si="0"/>
        <v>10</v>
      </c>
      <c r="H46" s="152">
        <f t="shared" si="1"/>
        <v>0</v>
      </c>
      <c r="I46" s="121"/>
      <c r="J46" s="102"/>
      <c r="K46" s="123"/>
      <c r="L46" s="124"/>
      <c r="M46" s="121"/>
      <c r="N46" s="102"/>
      <c r="O46" s="118">
        <v>10</v>
      </c>
      <c r="P46" s="119">
        <f t="shared" si="4"/>
        <v>0</v>
      </c>
      <c r="Q46" s="121"/>
      <c r="R46" s="122"/>
      <c r="S46" s="123"/>
      <c r="T46" s="124"/>
      <c r="U46" s="121"/>
      <c r="V46" s="122"/>
    </row>
    <row r="47" spans="2:22" s="111" customFormat="1" ht="51.95" customHeight="1" x14ac:dyDescent="0.25">
      <c r="I47" s="165" t="s">
        <v>132</v>
      </c>
      <c r="J47" s="160">
        <f>SUM(J22:J46)</f>
        <v>0</v>
      </c>
      <c r="K47" s="161" t="s">
        <v>152</v>
      </c>
      <c r="L47" s="162">
        <f>SUM(L22:L46)</f>
        <v>0</v>
      </c>
      <c r="M47" s="159" t="s">
        <v>153</v>
      </c>
      <c r="N47" s="160">
        <f>SUM(N22:N46)</f>
        <v>0</v>
      </c>
      <c r="O47" s="161" t="s">
        <v>159</v>
      </c>
      <c r="P47" s="162">
        <f>SUM(P22:P46)</f>
        <v>0</v>
      </c>
      <c r="Q47" s="159" t="s">
        <v>158</v>
      </c>
      <c r="R47" s="160">
        <f>SUM(R22:R46)</f>
        <v>0</v>
      </c>
      <c r="S47" s="161" t="s">
        <v>162</v>
      </c>
      <c r="T47" s="162">
        <f>SUM(T22:T46)</f>
        <v>0</v>
      </c>
      <c r="U47" s="166" t="s">
        <v>162</v>
      </c>
      <c r="V47" s="167">
        <f>SUM(V22:V46)</f>
        <v>0</v>
      </c>
    </row>
    <row r="49" spans="3:8" ht="15.75" thickBot="1" x14ac:dyDescent="0.3"/>
    <row r="50" spans="3:8" ht="41.25" customHeight="1" x14ac:dyDescent="0.25">
      <c r="C50" s="213" t="str">
        <f>'Załącznik 1 - Formularz Oferty'!C82</f>
        <v>13.02.2025r</v>
      </c>
      <c r="D50" s="214"/>
      <c r="E50" s="214" t="str">
        <f>'Załącznik 1 - Formularz Oferty'!D82</f>
        <v>ENEA</v>
      </c>
      <c r="F50" s="214"/>
      <c r="G50" s="214"/>
      <c r="H50" s="215"/>
    </row>
    <row r="51" spans="3:8" ht="38.25" customHeight="1" thickBot="1" x14ac:dyDescent="0.3">
      <c r="C51" s="216" t="s">
        <v>97</v>
      </c>
      <c r="D51" s="217"/>
      <c r="E51" s="218" t="s">
        <v>98</v>
      </c>
      <c r="F51" s="219"/>
      <c r="G51" s="219"/>
      <c r="H51" s="220"/>
    </row>
  </sheetData>
  <sheetProtection algorithmName="SHA-512" hashValue="U0TOasz0fmAxSxl1YLVYVlWRo+VRalGlqa4xPJR/Bn0f3tROIKHgQvjr4PwYQLQP9fBz3QhAWWPhxcRBQ1vdKQ==" saltValue="n535NKhljfBqiskApxqJDg=="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50:D50" name="Rozstęp1_1_1"/>
    <protectedRange sqref="E50:G50" name="Rozstęp1_1_1_2"/>
  </protectedRanges>
  <autoFilter ref="B21:V21" xr:uid="{00000000-0009-0000-0000-000009000000}"/>
  <mergeCells count="12">
    <mergeCell ref="B15:H15"/>
    <mergeCell ref="D19:F19"/>
    <mergeCell ref="B1:H1"/>
    <mergeCell ref="B3:H3"/>
    <mergeCell ref="B5:H5"/>
    <mergeCell ref="B9:H9"/>
    <mergeCell ref="B12:H12"/>
    <mergeCell ref="C50:D50"/>
    <mergeCell ref="E50:H50"/>
    <mergeCell ref="E51:H51"/>
    <mergeCell ref="C51:D51"/>
    <mergeCell ref="B19:C19"/>
  </mergeCells>
  <dataValidations count="1">
    <dataValidation type="whole" allowBlank="1" showInputMessage="1" showErrorMessage="1" sqref="G22:G46" xr:uid="{00000000-0002-0000-0900-000000000000}">
      <formula1>0</formula1>
      <formula2>99999</formula2>
    </dataValidation>
  </dataValidations>
  <pageMargins left="0.70866141732283472" right="0.70866141732283472" top="0.74803149606299213" bottom="0.74803149606299213" header="0.31496062992125984" footer="0.31496062992125984"/>
  <pageSetup paperSize="9" scale="24"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10">
    <pageSetUpPr fitToPage="1"/>
  </sheetPr>
  <dimension ref="B1:R49"/>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C44" sqref="C44"/>
    </sheetView>
  </sheetViews>
  <sheetFormatPr defaultColWidth="9.140625"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18" width="20.7109375" style="51" customWidth="1"/>
    <col min="19" max="16384" width="9.140625" style="51"/>
  </cols>
  <sheetData>
    <row r="1" spans="2:8" x14ac:dyDescent="0.25">
      <c r="B1" s="242" t="s">
        <v>189</v>
      </c>
      <c r="C1" s="243"/>
      <c r="D1" s="243"/>
      <c r="E1" s="243"/>
      <c r="F1" s="243"/>
      <c r="G1" s="243"/>
      <c r="H1" s="244"/>
    </row>
    <row r="2" spans="2:8" x14ac:dyDescent="0.25">
      <c r="B2" s="42"/>
      <c r="C2" s="53"/>
      <c r="D2" s="53"/>
      <c r="E2" s="53"/>
      <c r="F2" s="53"/>
      <c r="G2" s="53"/>
      <c r="H2" s="33"/>
    </row>
    <row r="3" spans="2:8" ht="27.75" customHeight="1" x14ac:dyDescent="0.25">
      <c r="B3" s="198" t="s">
        <v>150</v>
      </c>
      <c r="C3" s="199"/>
      <c r="D3" s="199"/>
      <c r="E3" s="199"/>
      <c r="F3" s="199"/>
      <c r="G3" s="199"/>
      <c r="H3" s="200"/>
    </row>
    <row r="4" spans="2:8" x14ac:dyDescent="0.25">
      <c r="B4" s="35"/>
      <c r="C4" s="32"/>
      <c r="D4" s="32"/>
      <c r="E4" s="32"/>
      <c r="F4" s="32"/>
      <c r="G4" s="32"/>
      <c r="H4" s="33"/>
    </row>
    <row r="5" spans="2:8" ht="33.950000000000003" customHeight="1" x14ac:dyDescent="0.25">
      <c r="B5" s="230">
        <f>'Załącznik 1 - Formularz Oferty'!C5</f>
        <v>0</v>
      </c>
      <c r="C5" s="231"/>
      <c r="D5" s="231"/>
      <c r="E5" s="231"/>
      <c r="F5" s="231"/>
      <c r="G5" s="231"/>
      <c r="H5" s="232"/>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33">
        <f>'Załącznik 1 - Formularz Oferty'!C9</f>
        <v>0</v>
      </c>
      <c r="C9" s="234"/>
      <c r="D9" s="234"/>
      <c r="E9" s="234"/>
      <c r="F9" s="234"/>
      <c r="G9" s="234"/>
      <c r="H9" s="235"/>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3">
        <f>'Załącznik 1 - Formularz Oferty'!C12</f>
        <v>0</v>
      </c>
      <c r="C12" s="234"/>
      <c r="D12" s="234"/>
      <c r="E12" s="234"/>
      <c r="F12" s="234"/>
      <c r="G12" s="234"/>
      <c r="H12" s="235"/>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07" t="s">
        <v>190</v>
      </c>
      <c r="C15" s="208"/>
      <c r="D15" s="208"/>
      <c r="E15" s="208"/>
      <c r="F15" s="208"/>
      <c r="G15" s="208"/>
      <c r="H15" s="209"/>
    </row>
    <row r="16" spans="2:8" x14ac:dyDescent="0.25">
      <c r="B16" s="86"/>
      <c r="C16" s="53"/>
      <c r="D16" s="53"/>
      <c r="E16" s="53"/>
      <c r="F16" s="53"/>
      <c r="G16" s="87"/>
      <c r="H16" s="88"/>
    </row>
    <row r="17" spans="2:18" ht="15.75" x14ac:dyDescent="0.25">
      <c r="B17" s="132" t="s">
        <v>128</v>
      </c>
      <c r="C17" s="130"/>
      <c r="D17" s="130"/>
      <c r="E17" s="53"/>
      <c r="F17" s="53"/>
      <c r="G17" s="87"/>
      <c r="H17" s="88"/>
    </row>
    <row r="18" spans="2:18" x14ac:dyDescent="0.25">
      <c r="B18" s="86"/>
      <c r="C18" s="53"/>
      <c r="D18" s="53"/>
      <c r="E18" s="53"/>
      <c r="F18" s="53"/>
      <c r="G18" s="87"/>
      <c r="H18" s="88"/>
    </row>
    <row r="19" spans="2:18" ht="15.75" thickBot="1" x14ac:dyDescent="0.3">
      <c r="B19" s="239" t="s">
        <v>105</v>
      </c>
      <c r="C19" s="240"/>
      <c r="D19" s="241">
        <f>SUM(H22:H44)</f>
        <v>0</v>
      </c>
      <c r="E19" s="241"/>
      <c r="F19" s="241"/>
      <c r="G19" s="134"/>
      <c r="H19" s="90"/>
      <c r="I19" s="115"/>
    </row>
    <row r="21" spans="2:18" ht="51.95" customHeight="1" x14ac:dyDescent="0.25">
      <c r="B21" s="91" t="s">
        <v>0</v>
      </c>
      <c r="C21" s="91" t="s">
        <v>1</v>
      </c>
      <c r="D21" s="91" t="s">
        <v>6</v>
      </c>
      <c r="E21" s="91" t="s">
        <v>7</v>
      </c>
      <c r="F21" s="91" t="s">
        <v>166</v>
      </c>
      <c r="G21" s="91" t="s">
        <v>2</v>
      </c>
      <c r="H21" s="91" t="s">
        <v>3</v>
      </c>
      <c r="I21" s="43" t="s">
        <v>115</v>
      </c>
      <c r="J21" s="44" t="s">
        <v>132</v>
      </c>
      <c r="K21" s="45" t="s">
        <v>121</v>
      </c>
      <c r="L21" s="46" t="s">
        <v>138</v>
      </c>
      <c r="M21" s="43" t="s">
        <v>176</v>
      </c>
      <c r="N21" s="44" t="s">
        <v>141</v>
      </c>
      <c r="O21" s="45" t="s">
        <v>177</v>
      </c>
      <c r="P21" s="46" t="s">
        <v>178</v>
      </c>
      <c r="Q21" s="43" t="s">
        <v>186</v>
      </c>
      <c r="R21" s="44" t="s">
        <v>187</v>
      </c>
    </row>
    <row r="22" spans="2:18" s="109" customFormat="1" ht="75" x14ac:dyDescent="0.25">
      <c r="B22" s="147">
        <v>1</v>
      </c>
      <c r="C22" s="138" t="s">
        <v>225</v>
      </c>
      <c r="D22" s="142" t="s">
        <v>204</v>
      </c>
      <c r="E22" s="148" t="s">
        <v>191</v>
      </c>
      <c r="F22" s="153">
        <f>IF('Załącznik 1 - Formularz Oferty'!$T$59=TRUE,(VLOOKUP(C22,'Załącznik 1 - Formularz Oferty'!$C$53:$G$77,5,0)),0)</f>
        <v>0</v>
      </c>
      <c r="G22" s="135">
        <f>I22+K22+M22+O22+Q22</f>
        <v>233</v>
      </c>
      <c r="H22" s="154">
        <f>G22*F22</f>
        <v>0</v>
      </c>
      <c r="I22" s="117">
        <v>2</v>
      </c>
      <c r="J22" s="96">
        <f>I22*F22</f>
        <v>0</v>
      </c>
      <c r="K22" s="118">
        <v>15</v>
      </c>
      <c r="L22" s="119">
        <f>K22*F22</f>
        <v>0</v>
      </c>
      <c r="M22" s="117">
        <v>80</v>
      </c>
      <c r="N22" s="96">
        <f>M22*F22</f>
        <v>0</v>
      </c>
      <c r="O22" s="118">
        <v>126</v>
      </c>
      <c r="P22" s="119">
        <f>O22*F22</f>
        <v>0</v>
      </c>
      <c r="Q22" s="117">
        <v>10</v>
      </c>
      <c r="R22" s="96">
        <f>Q22*F22</f>
        <v>0</v>
      </c>
    </row>
    <row r="23" spans="2:18" s="109" customFormat="1" ht="75" x14ac:dyDescent="0.25">
      <c r="B23" s="147">
        <v>2</v>
      </c>
      <c r="C23" s="139" t="s">
        <v>226</v>
      </c>
      <c r="D23" s="142" t="s">
        <v>205</v>
      </c>
      <c r="E23" s="148" t="s">
        <v>191</v>
      </c>
      <c r="F23" s="153">
        <f>IF('Załącznik 1 - Formularz Oferty'!$T$59=TRUE,(VLOOKUP(C23,'Załącznik 1 - Formularz Oferty'!$C$53:$G$77,5,0)),0)</f>
        <v>0</v>
      </c>
      <c r="G23" s="135">
        <f t="shared" ref="G23:G44" si="0">I23+K23+M23+O23+Q23</f>
        <v>799</v>
      </c>
      <c r="H23" s="154">
        <f t="shared" ref="H23:H44" si="1">G23*F23</f>
        <v>0</v>
      </c>
      <c r="I23" s="117">
        <v>2</v>
      </c>
      <c r="J23" s="96">
        <f t="shared" ref="J23:J28" si="2">I23*F23</f>
        <v>0</v>
      </c>
      <c r="K23" s="123"/>
      <c r="L23" s="124"/>
      <c r="M23" s="117">
        <v>540</v>
      </c>
      <c r="N23" s="96">
        <f t="shared" ref="N23:N44" si="3">M23*F23</f>
        <v>0</v>
      </c>
      <c r="O23" s="118">
        <v>255</v>
      </c>
      <c r="P23" s="119">
        <f t="shared" ref="P23:P44" si="4">O23*F23</f>
        <v>0</v>
      </c>
      <c r="Q23" s="117">
        <v>2</v>
      </c>
      <c r="R23" s="96">
        <f t="shared" ref="R23:R43" si="5">Q23*F23</f>
        <v>0</v>
      </c>
    </row>
    <row r="24" spans="2:18" s="109" customFormat="1" ht="45" x14ac:dyDescent="0.25">
      <c r="B24" s="147">
        <v>3</v>
      </c>
      <c r="C24" s="139" t="s">
        <v>227</v>
      </c>
      <c r="D24" s="142" t="s">
        <v>202</v>
      </c>
      <c r="E24" s="148" t="s">
        <v>191</v>
      </c>
      <c r="F24" s="153">
        <f>IF('Załącznik 1 - Formularz Oferty'!$T$59=TRUE,(VLOOKUP(C24,'Załącznik 1 - Formularz Oferty'!$C$53:$G$77,5,0)),0)</f>
        <v>0</v>
      </c>
      <c r="G24" s="135">
        <f t="shared" si="0"/>
        <v>34</v>
      </c>
      <c r="H24" s="154">
        <f t="shared" si="1"/>
        <v>0</v>
      </c>
      <c r="I24" s="101"/>
      <c r="J24" s="102"/>
      <c r="K24" s="123"/>
      <c r="L24" s="124"/>
      <c r="M24" s="117">
        <v>30</v>
      </c>
      <c r="N24" s="96">
        <f t="shared" si="3"/>
        <v>0</v>
      </c>
      <c r="O24" s="123"/>
      <c r="P24" s="124"/>
      <c r="Q24" s="117">
        <v>4</v>
      </c>
      <c r="R24" s="96">
        <f t="shared" si="5"/>
        <v>0</v>
      </c>
    </row>
    <row r="25" spans="2:18" s="109" customFormat="1" ht="90" x14ac:dyDescent="0.25">
      <c r="B25" s="147">
        <v>4</v>
      </c>
      <c r="C25" s="139" t="s">
        <v>228</v>
      </c>
      <c r="D25" s="145" t="s">
        <v>203</v>
      </c>
      <c r="E25" s="149" t="s">
        <v>191</v>
      </c>
      <c r="F25" s="153">
        <f>IF('Załącznik 1 - Formularz Oferty'!$T$59=TRUE,(VLOOKUP(C25,'Załącznik 1 - Formularz Oferty'!$C$53:$G$77,5,0)),0)</f>
        <v>0</v>
      </c>
      <c r="G25" s="135">
        <f t="shared" si="0"/>
        <v>26</v>
      </c>
      <c r="H25" s="154">
        <f t="shared" si="1"/>
        <v>0</v>
      </c>
      <c r="I25" s="101"/>
      <c r="J25" s="102"/>
      <c r="K25" s="123"/>
      <c r="L25" s="124"/>
      <c r="M25" s="117">
        <v>26</v>
      </c>
      <c r="N25" s="96">
        <f t="shared" si="3"/>
        <v>0</v>
      </c>
      <c r="O25" s="123"/>
      <c r="P25" s="124"/>
      <c r="Q25" s="101"/>
      <c r="R25" s="102"/>
    </row>
    <row r="26" spans="2:18" s="109" customFormat="1" ht="75" x14ac:dyDescent="0.25">
      <c r="B26" s="147">
        <v>5</v>
      </c>
      <c r="C26" s="139" t="s">
        <v>231</v>
      </c>
      <c r="D26" s="145" t="s">
        <v>206</v>
      </c>
      <c r="E26" s="149" t="s">
        <v>191</v>
      </c>
      <c r="F26" s="153">
        <f>IF('Załącznik 1 - Formularz Oferty'!$T$59=TRUE,(VLOOKUP(C26,'Załącznik 1 - Formularz Oferty'!$C$53:$G$77,5,0)),0)</f>
        <v>0</v>
      </c>
      <c r="G26" s="135">
        <f t="shared" si="0"/>
        <v>1</v>
      </c>
      <c r="H26" s="154">
        <f t="shared" si="1"/>
        <v>0</v>
      </c>
      <c r="I26" s="101"/>
      <c r="J26" s="102"/>
      <c r="K26" s="123"/>
      <c r="L26" s="124"/>
      <c r="M26" s="101"/>
      <c r="N26" s="102"/>
      <c r="O26" s="123"/>
      <c r="P26" s="124"/>
      <c r="Q26" s="117">
        <v>1</v>
      </c>
      <c r="R26" s="96">
        <f t="shared" si="5"/>
        <v>0</v>
      </c>
    </row>
    <row r="27" spans="2:18" s="109" customFormat="1" ht="60" x14ac:dyDescent="0.25">
      <c r="B27" s="147">
        <v>6</v>
      </c>
      <c r="C27" s="139" t="s">
        <v>232</v>
      </c>
      <c r="D27" s="142" t="s">
        <v>207</v>
      </c>
      <c r="E27" s="148" t="s">
        <v>192</v>
      </c>
      <c r="F27" s="153">
        <f>IF('Załącznik 1 - Formularz Oferty'!$T$59=TRUE,(VLOOKUP(C27,'Załącznik 1 - Formularz Oferty'!$C$53:$G$77,5,0)),0)</f>
        <v>0</v>
      </c>
      <c r="G27" s="135">
        <f t="shared" si="0"/>
        <v>13</v>
      </c>
      <c r="H27" s="154">
        <f t="shared" si="1"/>
        <v>0</v>
      </c>
      <c r="I27" s="101"/>
      <c r="J27" s="102"/>
      <c r="K27" s="123"/>
      <c r="L27" s="124"/>
      <c r="M27" s="117">
        <v>12</v>
      </c>
      <c r="N27" s="96">
        <f t="shared" si="3"/>
        <v>0</v>
      </c>
      <c r="O27" s="123"/>
      <c r="P27" s="124"/>
      <c r="Q27" s="117">
        <v>1</v>
      </c>
      <c r="R27" s="96">
        <f t="shared" si="5"/>
        <v>0</v>
      </c>
    </row>
    <row r="28" spans="2:18" s="109" customFormat="1" ht="60" x14ac:dyDescent="0.25">
      <c r="B28" s="147">
        <v>7</v>
      </c>
      <c r="C28" s="139" t="s">
        <v>229</v>
      </c>
      <c r="D28" s="142" t="s">
        <v>208</v>
      </c>
      <c r="E28" s="148" t="s">
        <v>193</v>
      </c>
      <c r="F28" s="153">
        <f>IF('Załącznik 1 - Formularz Oferty'!$T$59=TRUE,(VLOOKUP(C28,'Załącznik 1 - Formularz Oferty'!$C$53:$G$77,5,0)),0)</f>
        <v>0</v>
      </c>
      <c r="G28" s="135">
        <f t="shared" si="0"/>
        <v>60</v>
      </c>
      <c r="H28" s="154">
        <f t="shared" si="1"/>
        <v>0</v>
      </c>
      <c r="I28" s="117">
        <v>1</v>
      </c>
      <c r="J28" s="96">
        <f t="shared" si="2"/>
        <v>0</v>
      </c>
      <c r="K28" s="123"/>
      <c r="L28" s="124"/>
      <c r="M28" s="117">
        <v>30</v>
      </c>
      <c r="N28" s="96">
        <f t="shared" si="3"/>
        <v>0</v>
      </c>
      <c r="O28" s="118">
        <v>28</v>
      </c>
      <c r="P28" s="119">
        <f t="shared" si="4"/>
        <v>0</v>
      </c>
      <c r="Q28" s="117">
        <v>1</v>
      </c>
      <c r="R28" s="96">
        <f t="shared" si="5"/>
        <v>0</v>
      </c>
    </row>
    <row r="29" spans="2:18" s="109" customFormat="1" ht="30" x14ac:dyDescent="0.25">
      <c r="B29" s="147">
        <v>8</v>
      </c>
      <c r="C29" s="140" t="s">
        <v>233</v>
      </c>
      <c r="D29" s="142" t="s">
        <v>209</v>
      </c>
      <c r="E29" s="150" t="s">
        <v>52</v>
      </c>
      <c r="F29" s="153">
        <f>IF('Załącznik 1 - Formularz Oferty'!$T$59=TRUE,(VLOOKUP(C29,'Załącznik 1 - Formularz Oferty'!$C$53:$G$77,5,0)),0)</f>
        <v>0</v>
      </c>
      <c r="G29" s="135">
        <f t="shared" si="0"/>
        <v>19</v>
      </c>
      <c r="H29" s="154">
        <f t="shared" si="1"/>
        <v>0</v>
      </c>
      <c r="I29" s="101"/>
      <c r="J29" s="102"/>
      <c r="K29" s="123"/>
      <c r="L29" s="124"/>
      <c r="M29" s="117">
        <v>4</v>
      </c>
      <c r="N29" s="96">
        <f t="shared" si="3"/>
        <v>0</v>
      </c>
      <c r="O29" s="118">
        <v>14</v>
      </c>
      <c r="P29" s="119">
        <f t="shared" si="4"/>
        <v>0</v>
      </c>
      <c r="Q29" s="117">
        <v>1</v>
      </c>
      <c r="R29" s="96">
        <f t="shared" si="5"/>
        <v>0</v>
      </c>
    </row>
    <row r="30" spans="2:18" s="109" customFormat="1" ht="60" x14ac:dyDescent="0.25">
      <c r="B30" s="147">
        <v>9</v>
      </c>
      <c r="C30" s="139" t="s">
        <v>234</v>
      </c>
      <c r="D30" s="142" t="s">
        <v>210</v>
      </c>
      <c r="E30" s="148" t="s">
        <v>194</v>
      </c>
      <c r="F30" s="153">
        <f>IF('Załącznik 1 - Formularz Oferty'!$T$59=TRUE,(VLOOKUP(C30,'Załącznik 1 - Formularz Oferty'!$C$53:$G$77,5,0)),0)</f>
        <v>0</v>
      </c>
      <c r="G30" s="135">
        <f t="shared" si="0"/>
        <v>15</v>
      </c>
      <c r="H30" s="154">
        <f t="shared" si="1"/>
        <v>0</v>
      </c>
      <c r="I30" s="101"/>
      <c r="J30" s="102"/>
      <c r="K30" s="123"/>
      <c r="L30" s="124"/>
      <c r="M30" s="117">
        <v>12</v>
      </c>
      <c r="N30" s="96">
        <f t="shared" si="3"/>
        <v>0</v>
      </c>
      <c r="O30" s="118">
        <v>2</v>
      </c>
      <c r="P30" s="119">
        <f t="shared" si="4"/>
        <v>0</v>
      </c>
      <c r="Q30" s="117">
        <v>1</v>
      </c>
      <c r="R30" s="96">
        <f t="shared" si="5"/>
        <v>0</v>
      </c>
    </row>
    <row r="31" spans="2:18" s="109" customFormat="1" ht="120" x14ac:dyDescent="0.25">
      <c r="B31" s="147">
        <v>10</v>
      </c>
      <c r="C31" s="139" t="s">
        <v>235</v>
      </c>
      <c r="D31" s="142" t="s">
        <v>217</v>
      </c>
      <c r="E31" s="148" t="s">
        <v>195</v>
      </c>
      <c r="F31" s="153">
        <f>IF('Załącznik 1 - Formularz Oferty'!$T$59=TRUE,(VLOOKUP(C31,'Załącznik 1 - Formularz Oferty'!$C$53:$G$77,5,0)),0)</f>
        <v>0</v>
      </c>
      <c r="G31" s="135">
        <f t="shared" si="0"/>
        <v>12</v>
      </c>
      <c r="H31" s="154">
        <f t="shared" si="1"/>
        <v>0</v>
      </c>
      <c r="I31" s="101"/>
      <c r="J31" s="102"/>
      <c r="K31" s="123"/>
      <c r="L31" s="124"/>
      <c r="M31" s="117">
        <v>12</v>
      </c>
      <c r="N31" s="96">
        <f t="shared" si="3"/>
        <v>0</v>
      </c>
      <c r="O31" s="123"/>
      <c r="P31" s="124"/>
      <c r="Q31" s="101"/>
      <c r="R31" s="102"/>
    </row>
    <row r="32" spans="2:18" s="109" customFormat="1" ht="120" x14ac:dyDescent="0.25">
      <c r="B32" s="147">
        <v>11</v>
      </c>
      <c r="C32" s="139" t="s">
        <v>236</v>
      </c>
      <c r="D32" s="142" t="s">
        <v>216</v>
      </c>
      <c r="E32" s="148" t="s">
        <v>195</v>
      </c>
      <c r="F32" s="153">
        <f>IF('Załącznik 1 - Formularz Oferty'!$T$59=TRUE,(VLOOKUP(C32,'Załącznik 1 - Formularz Oferty'!$C$53:$G$77,5,0)),0)</f>
        <v>0</v>
      </c>
      <c r="G32" s="135">
        <f t="shared" si="0"/>
        <v>12</v>
      </c>
      <c r="H32" s="154">
        <f t="shared" si="1"/>
        <v>0</v>
      </c>
      <c r="I32" s="101"/>
      <c r="J32" s="102"/>
      <c r="K32" s="123"/>
      <c r="L32" s="124"/>
      <c r="M32" s="117">
        <v>12</v>
      </c>
      <c r="N32" s="96">
        <f t="shared" si="3"/>
        <v>0</v>
      </c>
      <c r="O32" s="123"/>
      <c r="P32" s="124"/>
      <c r="Q32" s="101"/>
      <c r="R32" s="102"/>
    </row>
    <row r="33" spans="2:18" s="109" customFormat="1" ht="120" x14ac:dyDescent="0.25">
      <c r="B33" s="147">
        <v>12</v>
      </c>
      <c r="C33" s="139" t="s">
        <v>237</v>
      </c>
      <c r="D33" s="142" t="s">
        <v>215</v>
      </c>
      <c r="E33" s="148" t="s">
        <v>196</v>
      </c>
      <c r="F33" s="153">
        <f>IF('Załącznik 1 - Formularz Oferty'!$T$59=TRUE,(VLOOKUP(C33,'Załącznik 1 - Formularz Oferty'!$C$53:$G$77,5,0)),0)</f>
        <v>0</v>
      </c>
      <c r="G33" s="135">
        <f t="shared" si="0"/>
        <v>12</v>
      </c>
      <c r="H33" s="154">
        <f t="shared" si="1"/>
        <v>0</v>
      </c>
      <c r="I33" s="101"/>
      <c r="J33" s="102"/>
      <c r="K33" s="123"/>
      <c r="L33" s="124"/>
      <c r="M33" s="117">
        <v>12</v>
      </c>
      <c r="N33" s="96">
        <f t="shared" si="3"/>
        <v>0</v>
      </c>
      <c r="O33" s="123"/>
      <c r="P33" s="124"/>
      <c r="Q33" s="101"/>
      <c r="R33" s="102"/>
    </row>
    <row r="34" spans="2:18" s="109" customFormat="1" ht="120" x14ac:dyDescent="0.25">
      <c r="B34" s="147">
        <v>13</v>
      </c>
      <c r="C34" s="139" t="s">
        <v>238</v>
      </c>
      <c r="D34" s="142" t="s">
        <v>214</v>
      </c>
      <c r="E34" s="148" t="s">
        <v>196</v>
      </c>
      <c r="F34" s="153">
        <f>IF('Załącznik 1 - Formularz Oferty'!$T$59=TRUE,(VLOOKUP(C34,'Załącznik 1 - Formularz Oferty'!$C$53:$G$77,5,0)),0)</f>
        <v>0</v>
      </c>
      <c r="G34" s="135">
        <f t="shared" si="0"/>
        <v>12</v>
      </c>
      <c r="H34" s="154">
        <f t="shared" si="1"/>
        <v>0</v>
      </c>
      <c r="I34" s="101"/>
      <c r="J34" s="102"/>
      <c r="K34" s="123"/>
      <c r="L34" s="124"/>
      <c r="M34" s="117">
        <v>12</v>
      </c>
      <c r="N34" s="96">
        <f t="shared" si="3"/>
        <v>0</v>
      </c>
      <c r="O34" s="123"/>
      <c r="P34" s="124"/>
      <c r="Q34" s="101"/>
      <c r="R34" s="102"/>
    </row>
    <row r="35" spans="2:18" s="109" customFormat="1" ht="120" x14ac:dyDescent="0.25">
      <c r="B35" s="147">
        <v>14</v>
      </c>
      <c r="C35" s="139" t="s">
        <v>239</v>
      </c>
      <c r="D35" s="142" t="s">
        <v>213</v>
      </c>
      <c r="E35" s="148" t="s">
        <v>195</v>
      </c>
      <c r="F35" s="153">
        <f>IF('Załącznik 1 - Formularz Oferty'!$T$59=TRUE,(VLOOKUP(C35,'Załącznik 1 - Formularz Oferty'!$C$53:$G$77,5,0)),0)</f>
        <v>0</v>
      </c>
      <c r="G35" s="135">
        <f t="shared" si="0"/>
        <v>12</v>
      </c>
      <c r="H35" s="154">
        <f t="shared" si="1"/>
        <v>0</v>
      </c>
      <c r="I35" s="101"/>
      <c r="J35" s="102"/>
      <c r="K35" s="123"/>
      <c r="L35" s="124"/>
      <c r="M35" s="117">
        <v>12</v>
      </c>
      <c r="N35" s="96">
        <f t="shared" si="3"/>
        <v>0</v>
      </c>
      <c r="O35" s="123"/>
      <c r="P35" s="124"/>
      <c r="Q35" s="101"/>
      <c r="R35" s="102"/>
    </row>
    <row r="36" spans="2:18" s="109" customFormat="1" ht="120" x14ac:dyDescent="0.25">
      <c r="B36" s="147">
        <v>15</v>
      </c>
      <c r="C36" s="139" t="s">
        <v>240</v>
      </c>
      <c r="D36" s="142" t="s">
        <v>212</v>
      </c>
      <c r="E36" s="148" t="s">
        <v>196</v>
      </c>
      <c r="F36" s="153">
        <f>IF('Załącznik 1 - Formularz Oferty'!$T$59=TRUE,(VLOOKUP(C36,'Załącznik 1 - Formularz Oferty'!$C$53:$G$77,5,0)),0)</f>
        <v>0</v>
      </c>
      <c r="G36" s="135">
        <f t="shared" si="0"/>
        <v>18</v>
      </c>
      <c r="H36" s="154">
        <f t="shared" si="1"/>
        <v>0</v>
      </c>
      <c r="I36" s="101"/>
      <c r="J36" s="102"/>
      <c r="K36" s="123"/>
      <c r="L36" s="124"/>
      <c r="M36" s="117">
        <v>12</v>
      </c>
      <c r="N36" s="96">
        <f t="shared" si="3"/>
        <v>0</v>
      </c>
      <c r="O36" s="118">
        <v>6</v>
      </c>
      <c r="P36" s="119">
        <f t="shared" si="4"/>
        <v>0</v>
      </c>
      <c r="Q36" s="101"/>
      <c r="R36" s="102"/>
    </row>
    <row r="37" spans="2:18" s="109" customFormat="1" ht="90" x14ac:dyDescent="0.25">
      <c r="B37" s="147">
        <v>16</v>
      </c>
      <c r="C37" s="139" t="s">
        <v>230</v>
      </c>
      <c r="D37" s="142" t="s">
        <v>211</v>
      </c>
      <c r="E37" s="148" t="s">
        <v>197</v>
      </c>
      <c r="F37" s="153">
        <f>IF('Załącznik 1 - Formularz Oferty'!$T$59=TRUE,(VLOOKUP(C37,'Załącznik 1 - Formularz Oferty'!$C$53:$G$77,5,0)),0)</f>
        <v>0</v>
      </c>
      <c r="G37" s="135">
        <f t="shared" si="0"/>
        <v>12</v>
      </c>
      <c r="H37" s="154">
        <f t="shared" si="1"/>
        <v>0</v>
      </c>
      <c r="I37" s="101"/>
      <c r="J37" s="102"/>
      <c r="K37" s="123"/>
      <c r="L37" s="124"/>
      <c r="M37" s="117">
        <v>12</v>
      </c>
      <c r="N37" s="96">
        <f t="shared" si="3"/>
        <v>0</v>
      </c>
      <c r="O37" s="123"/>
      <c r="P37" s="124"/>
      <c r="Q37" s="101"/>
      <c r="R37" s="102"/>
    </row>
    <row r="38" spans="2:18" s="109" customFormat="1" ht="90" x14ac:dyDescent="0.25">
      <c r="B38" s="147">
        <v>17</v>
      </c>
      <c r="C38" s="139" t="s">
        <v>241</v>
      </c>
      <c r="D38" s="142" t="s">
        <v>218</v>
      </c>
      <c r="E38" s="148" t="s">
        <v>197</v>
      </c>
      <c r="F38" s="153">
        <f>IF('Załącznik 1 - Formularz Oferty'!$T$59=TRUE,(VLOOKUP(C38,'Załącznik 1 - Formularz Oferty'!$C$53:$G$77,5,0)),0)</f>
        <v>0</v>
      </c>
      <c r="G38" s="135">
        <f t="shared" si="0"/>
        <v>12</v>
      </c>
      <c r="H38" s="154">
        <f t="shared" si="1"/>
        <v>0</v>
      </c>
      <c r="I38" s="101"/>
      <c r="J38" s="102"/>
      <c r="K38" s="123"/>
      <c r="L38" s="124"/>
      <c r="M38" s="117">
        <v>12</v>
      </c>
      <c r="N38" s="96">
        <f t="shared" si="3"/>
        <v>0</v>
      </c>
      <c r="O38" s="123"/>
      <c r="P38" s="124"/>
      <c r="Q38" s="101"/>
      <c r="R38" s="102"/>
    </row>
    <row r="39" spans="2:18" s="109" customFormat="1" ht="90" x14ac:dyDescent="0.25">
      <c r="B39" s="147">
        <v>18</v>
      </c>
      <c r="C39" s="139" t="s">
        <v>242</v>
      </c>
      <c r="D39" s="142" t="s">
        <v>219</v>
      </c>
      <c r="E39" s="148" t="s">
        <v>197</v>
      </c>
      <c r="F39" s="153">
        <f>IF('Załącznik 1 - Formularz Oferty'!$T$59=TRUE,(VLOOKUP(C39,'Załącznik 1 - Formularz Oferty'!$C$53:$G$77,5,0)),0)</f>
        <v>0</v>
      </c>
      <c r="G39" s="135">
        <f t="shared" si="0"/>
        <v>2</v>
      </c>
      <c r="H39" s="154">
        <f t="shared" si="1"/>
        <v>0</v>
      </c>
      <c r="I39" s="101"/>
      <c r="J39" s="102"/>
      <c r="K39" s="123"/>
      <c r="L39" s="124"/>
      <c r="M39" s="117">
        <v>2</v>
      </c>
      <c r="N39" s="96">
        <f t="shared" si="3"/>
        <v>0</v>
      </c>
      <c r="O39" s="123"/>
      <c r="P39" s="124"/>
      <c r="Q39" s="101"/>
      <c r="R39" s="102"/>
    </row>
    <row r="40" spans="2:18" s="109" customFormat="1" ht="90" x14ac:dyDescent="0.25">
      <c r="B40" s="147">
        <v>19</v>
      </c>
      <c r="C40" s="139" t="s">
        <v>243</v>
      </c>
      <c r="D40" s="142" t="s">
        <v>220</v>
      </c>
      <c r="E40" s="148" t="s">
        <v>197</v>
      </c>
      <c r="F40" s="153">
        <f>IF('Załącznik 1 - Formularz Oferty'!$T$59=TRUE,(VLOOKUP(C40,'Załącznik 1 - Formularz Oferty'!$C$53:$G$77,5,0)),0)</f>
        <v>0</v>
      </c>
      <c r="G40" s="135">
        <f t="shared" si="0"/>
        <v>2</v>
      </c>
      <c r="H40" s="154">
        <f t="shared" si="1"/>
        <v>0</v>
      </c>
      <c r="I40" s="101"/>
      <c r="J40" s="102"/>
      <c r="K40" s="123"/>
      <c r="L40" s="124"/>
      <c r="M40" s="117">
        <v>2</v>
      </c>
      <c r="N40" s="96">
        <f t="shared" si="3"/>
        <v>0</v>
      </c>
      <c r="O40" s="123"/>
      <c r="P40" s="124"/>
      <c r="Q40" s="101"/>
      <c r="R40" s="102"/>
    </row>
    <row r="41" spans="2:18" s="109" customFormat="1" ht="30" x14ac:dyDescent="0.25">
      <c r="B41" s="147">
        <v>20</v>
      </c>
      <c r="C41" s="139" t="s">
        <v>244</v>
      </c>
      <c r="D41" s="142" t="s">
        <v>221</v>
      </c>
      <c r="E41" s="148" t="s">
        <v>198</v>
      </c>
      <c r="F41" s="153">
        <f>IF('Załącznik 1 - Formularz Oferty'!$T$59=TRUE,(VLOOKUP(C41,'Załącznik 1 - Formularz Oferty'!$C$53:$G$77,5,0)),0)</f>
        <v>0</v>
      </c>
      <c r="G41" s="135">
        <f t="shared" si="0"/>
        <v>2</v>
      </c>
      <c r="H41" s="154">
        <f t="shared" si="1"/>
        <v>0</v>
      </c>
      <c r="I41" s="101"/>
      <c r="J41" s="102"/>
      <c r="K41" s="123"/>
      <c r="L41" s="124"/>
      <c r="M41" s="117">
        <v>2</v>
      </c>
      <c r="N41" s="96">
        <f t="shared" si="3"/>
        <v>0</v>
      </c>
      <c r="O41" s="123"/>
      <c r="P41" s="124"/>
      <c r="Q41" s="101"/>
      <c r="R41" s="102"/>
    </row>
    <row r="42" spans="2:18" s="109" customFormat="1" ht="45" x14ac:dyDescent="0.25">
      <c r="B42" s="147">
        <v>21</v>
      </c>
      <c r="C42" s="139" t="s">
        <v>245</v>
      </c>
      <c r="D42" s="142" t="s">
        <v>223</v>
      </c>
      <c r="E42" s="148" t="s">
        <v>198</v>
      </c>
      <c r="F42" s="153">
        <f>IF('Załącznik 1 - Formularz Oferty'!$T$59=TRUE,(VLOOKUP(C42,'Załącznik 1 - Formularz Oferty'!$C$53:$G$77,5,0)),0)</f>
        <v>0</v>
      </c>
      <c r="G42" s="135">
        <f t="shared" si="0"/>
        <v>14</v>
      </c>
      <c r="H42" s="154">
        <f t="shared" si="1"/>
        <v>0</v>
      </c>
      <c r="I42" s="101"/>
      <c r="J42" s="102"/>
      <c r="K42" s="123"/>
      <c r="L42" s="124"/>
      <c r="M42" s="117">
        <v>12</v>
      </c>
      <c r="N42" s="96">
        <f t="shared" si="3"/>
        <v>0</v>
      </c>
      <c r="O42" s="118">
        <v>2</v>
      </c>
      <c r="P42" s="119">
        <f t="shared" si="4"/>
        <v>0</v>
      </c>
      <c r="Q42" s="101"/>
      <c r="R42" s="102"/>
    </row>
    <row r="43" spans="2:18" s="109" customFormat="1" ht="45" x14ac:dyDescent="0.25">
      <c r="B43" s="147">
        <v>22</v>
      </c>
      <c r="C43" s="139" t="s">
        <v>246</v>
      </c>
      <c r="D43" s="142" t="s">
        <v>222</v>
      </c>
      <c r="E43" s="148" t="s">
        <v>199</v>
      </c>
      <c r="F43" s="153">
        <f>IF('Załącznik 1 - Formularz Oferty'!$T$59=TRUE,(VLOOKUP(C43,'Załącznik 1 - Formularz Oferty'!$C$53:$G$77,5,0)),0)</f>
        <v>0</v>
      </c>
      <c r="G43" s="135">
        <f t="shared" si="0"/>
        <v>4</v>
      </c>
      <c r="H43" s="154">
        <f t="shared" si="1"/>
        <v>0</v>
      </c>
      <c r="I43" s="101"/>
      <c r="J43" s="102"/>
      <c r="K43" s="123"/>
      <c r="L43" s="124"/>
      <c r="M43" s="101"/>
      <c r="N43" s="102"/>
      <c r="O43" s="118">
        <v>3</v>
      </c>
      <c r="P43" s="119">
        <f t="shared" si="4"/>
        <v>0</v>
      </c>
      <c r="Q43" s="117">
        <v>1</v>
      </c>
      <c r="R43" s="96">
        <f t="shared" si="5"/>
        <v>0</v>
      </c>
    </row>
    <row r="44" spans="2:18" s="109" customFormat="1" ht="75" x14ac:dyDescent="0.25">
      <c r="B44" s="170">
        <v>23</v>
      </c>
      <c r="C44" s="168" t="s">
        <v>256</v>
      </c>
      <c r="D44" s="169" t="s">
        <v>258</v>
      </c>
      <c r="E44" s="148" t="s">
        <v>199</v>
      </c>
      <c r="F44" s="153">
        <f>IF('Załącznik 1 - Formularz Oferty'!$T$59=TRUE,(VLOOKUP(C44,'Załącznik 1 - Formularz Oferty'!$C$53:$G$77,5,0)),0)</f>
        <v>0</v>
      </c>
      <c r="G44" s="135">
        <f t="shared" si="0"/>
        <v>9</v>
      </c>
      <c r="H44" s="154">
        <f t="shared" si="1"/>
        <v>0</v>
      </c>
      <c r="I44" s="101"/>
      <c r="J44" s="102"/>
      <c r="K44" s="123"/>
      <c r="L44" s="124"/>
      <c r="M44" s="117">
        <v>6</v>
      </c>
      <c r="N44" s="96">
        <f t="shared" si="3"/>
        <v>0</v>
      </c>
      <c r="O44" s="118">
        <v>3</v>
      </c>
      <c r="P44" s="119">
        <f t="shared" si="4"/>
        <v>0</v>
      </c>
      <c r="Q44" s="101"/>
      <c r="R44" s="102"/>
    </row>
    <row r="45" spans="2:18" s="111" customFormat="1" ht="51.95" customHeight="1" x14ac:dyDescent="0.25">
      <c r="I45" s="159" t="s">
        <v>132</v>
      </c>
      <c r="J45" s="160">
        <f>SUM(J22:J44)</f>
        <v>0</v>
      </c>
      <c r="K45" s="161" t="s">
        <v>138</v>
      </c>
      <c r="L45" s="162">
        <f>SUM(L22:L44)</f>
        <v>0</v>
      </c>
      <c r="M45" s="159" t="s">
        <v>179</v>
      </c>
      <c r="N45" s="160">
        <f>SUM(N22:N44)</f>
        <v>0</v>
      </c>
      <c r="O45" s="161" t="s">
        <v>180</v>
      </c>
      <c r="P45" s="162">
        <f>SUM(P22:P44)</f>
        <v>0</v>
      </c>
      <c r="Q45" s="159" t="s">
        <v>187</v>
      </c>
      <c r="R45" s="160">
        <f>SUM(R22:R44)</f>
        <v>0</v>
      </c>
    </row>
    <row r="47" spans="2:18" ht="15.75" thickBot="1" x14ac:dyDescent="0.3"/>
    <row r="48" spans="2:18" ht="56.25" customHeight="1" x14ac:dyDescent="0.25">
      <c r="C48" s="213" t="str">
        <f>'Załącznik 1 - Formularz Oferty'!C82</f>
        <v>13.02.2025r</v>
      </c>
      <c r="D48" s="214"/>
      <c r="E48" s="214" t="str">
        <f>'Załącznik 1 - Formularz Oferty'!D82</f>
        <v>ENEA</v>
      </c>
      <c r="F48" s="214"/>
      <c r="G48" s="214"/>
      <c r="H48" s="215"/>
    </row>
    <row r="49" spans="3:8" ht="29.25" customHeight="1" thickBot="1" x14ac:dyDescent="0.3">
      <c r="C49" s="216" t="s">
        <v>97</v>
      </c>
      <c r="D49" s="217"/>
      <c r="E49" s="218" t="s">
        <v>98</v>
      </c>
      <c r="F49" s="219"/>
      <c r="G49" s="219"/>
      <c r="H49" s="220"/>
    </row>
  </sheetData>
  <sheetProtection algorithmName="SHA-512" hashValue="0W5IrpOzcPKWkdk6j/UlD6psZB6MrrzaeWs7ej0BCEZiEXzbIkDF/m5Pe8/IRoeWAXu3PByGwxo9K1pd/GFk6A==" saltValue="TlZQ5u3J9VLRxXEH1LzkbQ==" spinCount="100000" sheet="1" formatCells="0" formatColumns="0" formatRows="0" insertColumns="0" insertRows="0" insertHyperlinks="0" deleteColumns="0" deleteRows="0" pivotTables="0"/>
  <protectedRanges>
    <protectedRange sqref="B5:F5" name="Rozstęp1_1"/>
    <protectedRange sqref="B9:F9" name="Rozstęp1_2"/>
    <protectedRange sqref="B12:F12" name="Rozstęp1_3"/>
    <protectedRange sqref="C48:D48" name="Rozstęp1_1_1_2"/>
    <protectedRange sqref="E48:G48" name="Rozstęp1_1_1_3"/>
  </protectedRanges>
  <autoFilter ref="B21:R45" xr:uid="{00000000-0009-0000-0000-00000A000000}"/>
  <mergeCells count="12">
    <mergeCell ref="B15:H15"/>
    <mergeCell ref="D19:F19"/>
    <mergeCell ref="B1:H1"/>
    <mergeCell ref="B3:H3"/>
    <mergeCell ref="B5:H5"/>
    <mergeCell ref="B9:H9"/>
    <mergeCell ref="B12:H12"/>
    <mergeCell ref="C48:D48"/>
    <mergeCell ref="E48:H48"/>
    <mergeCell ref="C49:D49"/>
    <mergeCell ref="E49:H49"/>
    <mergeCell ref="B19:C19"/>
  </mergeCells>
  <dataValidations count="1">
    <dataValidation type="whole" allowBlank="1" showInputMessage="1" showErrorMessage="1" sqref="G22:G44" xr:uid="{00000000-0002-0000-0A00-000000000000}">
      <formula1>0</formula1>
      <formula2>99999</formula2>
    </dataValidation>
  </dataValidations>
  <pageMargins left="0.70866141732283472" right="0.70866141732283472" top="0.74803149606299213" bottom="0.74803149606299213" header="0.31496062992125984" footer="0.31496062992125984"/>
  <pageSetup paperSize="9" scale="30" fitToHeight="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11">
    <pageSetUpPr fitToPage="1"/>
  </sheetPr>
  <dimension ref="B1:P36"/>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D30" sqref="D30"/>
    </sheetView>
  </sheetViews>
  <sheetFormatPr defaultColWidth="9.140625"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16" width="20.7109375" style="51" customWidth="1"/>
    <col min="17" max="18" width="9.140625" style="51" customWidth="1"/>
    <col min="19" max="16384" width="9.140625" style="51"/>
  </cols>
  <sheetData>
    <row r="1" spans="2:8" x14ac:dyDescent="0.25">
      <c r="B1" s="242" t="s">
        <v>189</v>
      </c>
      <c r="C1" s="243"/>
      <c r="D1" s="243"/>
      <c r="E1" s="243"/>
      <c r="F1" s="243"/>
      <c r="G1" s="243"/>
      <c r="H1" s="244"/>
    </row>
    <row r="2" spans="2:8" x14ac:dyDescent="0.25">
      <c r="B2" s="42"/>
      <c r="C2" s="53"/>
      <c r="D2" s="53"/>
      <c r="E2" s="53"/>
      <c r="F2" s="53"/>
      <c r="G2" s="53"/>
      <c r="H2" s="33"/>
    </row>
    <row r="3" spans="2:8" x14ac:dyDescent="0.25">
      <c r="B3" s="198" t="s">
        <v>151</v>
      </c>
      <c r="C3" s="199"/>
      <c r="D3" s="199"/>
      <c r="E3" s="199"/>
      <c r="F3" s="199"/>
      <c r="G3" s="199"/>
      <c r="H3" s="200"/>
    </row>
    <row r="4" spans="2:8" x14ac:dyDescent="0.25">
      <c r="B4" s="35"/>
      <c r="C4" s="32"/>
      <c r="D4" s="32"/>
      <c r="E4" s="32"/>
      <c r="F4" s="32"/>
      <c r="G4" s="32"/>
      <c r="H4" s="33"/>
    </row>
    <row r="5" spans="2:8" ht="33.950000000000003" customHeight="1" x14ac:dyDescent="0.25">
      <c r="B5" s="230">
        <f>'Załącznik 1 - Formularz Oferty'!C5</f>
        <v>0</v>
      </c>
      <c r="C5" s="231"/>
      <c r="D5" s="231"/>
      <c r="E5" s="231"/>
      <c r="F5" s="231"/>
      <c r="G5" s="231"/>
      <c r="H5" s="232"/>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33">
        <f>'Załącznik 1 - Formularz Oferty'!C9</f>
        <v>0</v>
      </c>
      <c r="C9" s="234"/>
      <c r="D9" s="234"/>
      <c r="E9" s="234"/>
      <c r="F9" s="234"/>
      <c r="G9" s="234"/>
      <c r="H9" s="235"/>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3">
        <f>'Załącznik 1 - Formularz Oferty'!C12</f>
        <v>0</v>
      </c>
      <c r="C12" s="234"/>
      <c r="D12" s="234"/>
      <c r="E12" s="234"/>
      <c r="F12" s="234"/>
      <c r="G12" s="234"/>
      <c r="H12" s="235"/>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07" t="s">
        <v>190</v>
      </c>
      <c r="C15" s="208"/>
      <c r="D15" s="208"/>
      <c r="E15" s="208"/>
      <c r="F15" s="208"/>
      <c r="G15" s="208"/>
      <c r="H15" s="209"/>
    </row>
    <row r="16" spans="2:8" x14ac:dyDescent="0.25">
      <c r="B16" s="86"/>
      <c r="C16" s="53"/>
      <c r="D16" s="53"/>
      <c r="E16" s="53"/>
      <c r="F16" s="53"/>
      <c r="G16" s="87"/>
      <c r="H16" s="88"/>
    </row>
    <row r="17" spans="2:16" ht="15.75" x14ac:dyDescent="0.25">
      <c r="B17" s="132" t="s">
        <v>127</v>
      </c>
      <c r="C17" s="130"/>
      <c r="D17" s="130"/>
      <c r="E17" s="53"/>
      <c r="F17" s="53"/>
      <c r="G17" s="87"/>
      <c r="H17" s="88"/>
    </row>
    <row r="18" spans="2:16" x14ac:dyDescent="0.25">
      <c r="B18" s="86"/>
      <c r="C18" s="53"/>
      <c r="D18" s="53"/>
      <c r="E18" s="53"/>
      <c r="F18" s="53"/>
      <c r="G18" s="87"/>
      <c r="H18" s="88"/>
    </row>
    <row r="19" spans="2:16" ht="15.75" thickBot="1" x14ac:dyDescent="0.3">
      <c r="B19" s="239" t="s">
        <v>106</v>
      </c>
      <c r="C19" s="240"/>
      <c r="D19" s="241">
        <f>SUM(H22:H31)</f>
        <v>0</v>
      </c>
      <c r="E19" s="241"/>
      <c r="F19" s="241"/>
      <c r="G19" s="89"/>
      <c r="H19" s="90"/>
      <c r="I19" s="115"/>
    </row>
    <row r="21" spans="2:16" ht="51.95" customHeight="1" x14ac:dyDescent="0.25">
      <c r="B21" s="91" t="s">
        <v>0</v>
      </c>
      <c r="C21" s="91" t="s">
        <v>1</v>
      </c>
      <c r="D21" s="91" t="s">
        <v>6</v>
      </c>
      <c r="E21" s="91" t="s">
        <v>7</v>
      </c>
      <c r="F21" s="91" t="s">
        <v>166</v>
      </c>
      <c r="G21" s="91" t="s">
        <v>2</v>
      </c>
      <c r="H21" s="91" t="s">
        <v>3</v>
      </c>
      <c r="I21" s="43" t="s">
        <v>115</v>
      </c>
      <c r="J21" s="44" t="s">
        <v>132</v>
      </c>
      <c r="K21" s="45" t="s">
        <v>123</v>
      </c>
      <c r="L21" s="46" t="s">
        <v>142</v>
      </c>
      <c r="M21" s="43" t="s">
        <v>124</v>
      </c>
      <c r="N21" s="44" t="s">
        <v>143</v>
      </c>
      <c r="O21" s="45" t="s">
        <v>118</v>
      </c>
      <c r="P21" s="46" t="s">
        <v>135</v>
      </c>
    </row>
    <row r="22" spans="2:16" s="109" customFormat="1" ht="75" x14ac:dyDescent="0.25">
      <c r="B22" s="147">
        <v>1</v>
      </c>
      <c r="C22" s="138" t="s">
        <v>225</v>
      </c>
      <c r="D22" s="142" t="s">
        <v>204</v>
      </c>
      <c r="E22" s="148" t="s">
        <v>191</v>
      </c>
      <c r="F22" s="153">
        <f>IF('Załącznik 1 - Formularz Oferty'!$T$60=TRUE,(VLOOKUP(C22,'Załącznik 1 - Formularz Oferty'!$C$53:$G$77,5,0)),0)</f>
        <v>0</v>
      </c>
      <c r="G22" s="135">
        <f>+I22+K22+M22+O22</f>
        <v>362</v>
      </c>
      <c r="H22" s="154">
        <f>G22*F22</f>
        <v>0</v>
      </c>
      <c r="I22" s="117">
        <v>2</v>
      </c>
      <c r="J22" s="96">
        <f>I22*F22</f>
        <v>0</v>
      </c>
      <c r="K22" s="118">
        <v>200</v>
      </c>
      <c r="L22" s="119">
        <f>K22*F22</f>
        <v>0</v>
      </c>
      <c r="M22" s="117">
        <v>150</v>
      </c>
      <c r="N22" s="96">
        <f>M22*F22</f>
        <v>0</v>
      </c>
      <c r="O22" s="118">
        <v>10</v>
      </c>
      <c r="P22" s="119">
        <f>O22*F22</f>
        <v>0</v>
      </c>
    </row>
    <row r="23" spans="2:16" s="109" customFormat="1" ht="75" x14ac:dyDescent="0.25">
      <c r="B23" s="147">
        <v>2</v>
      </c>
      <c r="C23" s="139" t="s">
        <v>226</v>
      </c>
      <c r="D23" s="142" t="s">
        <v>205</v>
      </c>
      <c r="E23" s="148" t="s">
        <v>191</v>
      </c>
      <c r="F23" s="153">
        <f>IF('Załącznik 1 - Formularz Oferty'!$T$60=TRUE,(VLOOKUP(C23,'Załącznik 1 - Formularz Oferty'!$C$53:$G$77,5,0)),0)</f>
        <v>0</v>
      </c>
      <c r="G23" s="135">
        <f t="shared" ref="G23:G31" si="0">+I23+K23+M23+O23</f>
        <v>612</v>
      </c>
      <c r="H23" s="154">
        <f t="shared" ref="H23:H27" si="1">G23*F23</f>
        <v>0</v>
      </c>
      <c r="I23" s="117">
        <v>2</v>
      </c>
      <c r="J23" s="96">
        <f t="shared" ref="J23:J25" si="2">I23*F23</f>
        <v>0</v>
      </c>
      <c r="K23" s="118">
        <v>400</v>
      </c>
      <c r="L23" s="119">
        <f t="shared" ref="L23:L30" si="3">K23*F23</f>
        <v>0</v>
      </c>
      <c r="M23" s="117">
        <v>200</v>
      </c>
      <c r="N23" s="96">
        <f t="shared" ref="N23:N31" si="4">M23*F23</f>
        <v>0</v>
      </c>
      <c r="O23" s="118">
        <v>10</v>
      </c>
      <c r="P23" s="119">
        <f t="shared" ref="P23:P25" si="5">O23*F23</f>
        <v>0</v>
      </c>
    </row>
    <row r="24" spans="2:16" s="109" customFormat="1" ht="45" x14ac:dyDescent="0.25">
      <c r="B24" s="147">
        <v>3</v>
      </c>
      <c r="C24" s="139" t="s">
        <v>227</v>
      </c>
      <c r="D24" s="142" t="s">
        <v>202</v>
      </c>
      <c r="E24" s="148" t="s">
        <v>191</v>
      </c>
      <c r="F24" s="153">
        <f>IF('Załącznik 1 - Formularz Oferty'!$T$60=TRUE,(VLOOKUP(C24,'Załącznik 1 - Formularz Oferty'!$C$53:$G$77,5,0)),0)</f>
        <v>0</v>
      </c>
      <c r="G24" s="135">
        <f t="shared" si="0"/>
        <v>10</v>
      </c>
      <c r="H24" s="154">
        <f t="shared" si="1"/>
        <v>0</v>
      </c>
      <c r="I24" s="121"/>
      <c r="J24" s="102"/>
      <c r="K24" s="123"/>
      <c r="L24" s="124"/>
      <c r="M24" s="121"/>
      <c r="N24" s="102"/>
      <c r="O24" s="118">
        <v>10</v>
      </c>
      <c r="P24" s="119">
        <f t="shared" si="5"/>
        <v>0</v>
      </c>
    </row>
    <row r="25" spans="2:16" s="109" customFormat="1" ht="60" x14ac:dyDescent="0.25">
      <c r="B25" s="147">
        <v>4</v>
      </c>
      <c r="C25" s="139" t="s">
        <v>229</v>
      </c>
      <c r="D25" s="142" t="s">
        <v>208</v>
      </c>
      <c r="E25" s="148" t="s">
        <v>193</v>
      </c>
      <c r="F25" s="153">
        <f>IF('Załącznik 1 - Formularz Oferty'!$T$60=TRUE,(VLOOKUP(C25,'Załącznik 1 - Formularz Oferty'!$C$53:$G$77,5,0)),0)</f>
        <v>0</v>
      </c>
      <c r="G25" s="135">
        <f t="shared" si="0"/>
        <v>185</v>
      </c>
      <c r="H25" s="154">
        <f t="shared" si="1"/>
        <v>0</v>
      </c>
      <c r="I25" s="117">
        <v>1</v>
      </c>
      <c r="J25" s="96">
        <f t="shared" si="2"/>
        <v>0</v>
      </c>
      <c r="K25" s="118">
        <v>150</v>
      </c>
      <c r="L25" s="119">
        <f t="shared" si="3"/>
        <v>0</v>
      </c>
      <c r="M25" s="117">
        <v>30</v>
      </c>
      <c r="N25" s="96">
        <f t="shared" si="4"/>
        <v>0</v>
      </c>
      <c r="O25" s="118">
        <v>4</v>
      </c>
      <c r="P25" s="119">
        <f t="shared" si="5"/>
        <v>0</v>
      </c>
    </row>
    <row r="26" spans="2:16" s="109" customFormat="1" ht="120" x14ac:dyDescent="0.25">
      <c r="B26" s="147">
        <v>5</v>
      </c>
      <c r="C26" s="139" t="s">
        <v>235</v>
      </c>
      <c r="D26" s="142" t="s">
        <v>217</v>
      </c>
      <c r="E26" s="148" t="s">
        <v>195</v>
      </c>
      <c r="F26" s="153">
        <f>IF('Załącznik 1 - Formularz Oferty'!$T$60=TRUE,(VLOOKUP(C26,'Załącznik 1 - Formularz Oferty'!$C$53:$G$77,5,0)),0)</f>
        <v>0</v>
      </c>
      <c r="G26" s="135">
        <f t="shared" si="0"/>
        <v>10</v>
      </c>
      <c r="H26" s="154">
        <f t="shared" si="1"/>
        <v>0</v>
      </c>
      <c r="I26" s="121"/>
      <c r="J26" s="102"/>
      <c r="K26" s="118">
        <v>10</v>
      </c>
      <c r="L26" s="119">
        <f t="shared" si="3"/>
        <v>0</v>
      </c>
      <c r="M26" s="121"/>
      <c r="N26" s="102"/>
      <c r="O26" s="123"/>
      <c r="P26" s="124"/>
    </row>
    <row r="27" spans="2:16" s="109" customFormat="1" ht="120" x14ac:dyDescent="0.25">
      <c r="B27" s="147">
        <v>6</v>
      </c>
      <c r="C27" s="139" t="s">
        <v>236</v>
      </c>
      <c r="D27" s="142" t="s">
        <v>216</v>
      </c>
      <c r="E27" s="148" t="s">
        <v>195</v>
      </c>
      <c r="F27" s="153">
        <f>IF('Załącznik 1 - Formularz Oferty'!$T$60=TRUE,(VLOOKUP(C27,'Załącznik 1 - Formularz Oferty'!$C$53:$G$77,5,0)),0)</f>
        <v>0</v>
      </c>
      <c r="G27" s="135">
        <f t="shared" si="0"/>
        <v>10</v>
      </c>
      <c r="H27" s="154">
        <f t="shared" si="1"/>
        <v>0</v>
      </c>
      <c r="I27" s="121"/>
      <c r="J27" s="102"/>
      <c r="K27" s="118">
        <v>10</v>
      </c>
      <c r="L27" s="119">
        <f t="shared" si="3"/>
        <v>0</v>
      </c>
      <c r="M27" s="121"/>
      <c r="N27" s="102"/>
      <c r="O27" s="123"/>
      <c r="P27" s="124"/>
    </row>
    <row r="28" spans="2:16" s="109" customFormat="1" ht="90" x14ac:dyDescent="0.25">
      <c r="B28" s="147">
        <v>7</v>
      </c>
      <c r="C28" s="139" t="s">
        <v>243</v>
      </c>
      <c r="D28" s="142" t="s">
        <v>220</v>
      </c>
      <c r="E28" s="148" t="s">
        <v>197</v>
      </c>
      <c r="F28" s="153">
        <f>IF('Załącznik 1 - Formularz Oferty'!$T$60=TRUE,(VLOOKUP(C28,'Załącznik 1 - Formularz Oferty'!$C$53:$G$77,5,0)),0)</f>
        <v>0</v>
      </c>
      <c r="G28" s="135">
        <f t="shared" si="0"/>
        <v>80</v>
      </c>
      <c r="H28" s="154">
        <f t="shared" ref="H28:H31" si="6">G28*F28</f>
        <v>0</v>
      </c>
      <c r="I28" s="121"/>
      <c r="J28" s="102"/>
      <c r="K28" s="123"/>
      <c r="L28" s="124"/>
      <c r="M28" s="117">
        <v>80</v>
      </c>
      <c r="N28" s="96">
        <f t="shared" si="4"/>
        <v>0</v>
      </c>
      <c r="O28" s="123"/>
      <c r="P28" s="124"/>
    </row>
    <row r="29" spans="2:16" s="109" customFormat="1" ht="75" x14ac:dyDescent="0.25">
      <c r="B29" s="170">
        <v>8</v>
      </c>
      <c r="C29" s="168" t="s">
        <v>256</v>
      </c>
      <c r="D29" s="169" t="s">
        <v>258</v>
      </c>
      <c r="E29" s="148" t="s">
        <v>199</v>
      </c>
      <c r="F29" s="153">
        <f>IF('Załącznik 1 - Formularz Oferty'!$T$60=TRUE,(VLOOKUP(C29,'Załącznik 1 - Formularz Oferty'!$C$53:$G$77,5,0)),0)</f>
        <v>0</v>
      </c>
      <c r="G29" s="135">
        <f t="shared" si="0"/>
        <v>2</v>
      </c>
      <c r="H29" s="154">
        <f t="shared" si="6"/>
        <v>0</v>
      </c>
      <c r="I29" s="121"/>
      <c r="J29" s="102"/>
      <c r="K29" s="118">
        <v>2</v>
      </c>
      <c r="L29" s="119">
        <f t="shared" si="3"/>
        <v>0</v>
      </c>
      <c r="M29" s="121"/>
      <c r="N29" s="102"/>
      <c r="O29" s="123"/>
      <c r="P29" s="124"/>
    </row>
    <row r="30" spans="2:16" s="109" customFormat="1" ht="75" x14ac:dyDescent="0.25">
      <c r="B30" s="170">
        <v>9</v>
      </c>
      <c r="C30" s="168" t="s">
        <v>257</v>
      </c>
      <c r="D30" s="169" t="s">
        <v>259</v>
      </c>
      <c r="E30" s="148" t="s">
        <v>200</v>
      </c>
      <c r="F30" s="153">
        <f>IF('Załącznik 1 - Formularz Oferty'!$T$60=TRUE,(VLOOKUP(C30,'Załącznik 1 - Formularz Oferty'!$C$53:$G$77,5,0)),0)</f>
        <v>0</v>
      </c>
      <c r="G30" s="135">
        <f t="shared" si="0"/>
        <v>3</v>
      </c>
      <c r="H30" s="154">
        <f t="shared" si="6"/>
        <v>0</v>
      </c>
      <c r="I30" s="121"/>
      <c r="J30" s="102"/>
      <c r="K30" s="118">
        <v>3</v>
      </c>
      <c r="L30" s="119">
        <f t="shared" si="3"/>
        <v>0</v>
      </c>
      <c r="M30" s="121"/>
      <c r="N30" s="102"/>
      <c r="O30" s="123"/>
      <c r="P30" s="124"/>
    </row>
    <row r="31" spans="2:16" s="109" customFormat="1" ht="75" x14ac:dyDescent="0.25">
      <c r="B31" s="170">
        <v>10</v>
      </c>
      <c r="C31" s="168" t="s">
        <v>255</v>
      </c>
      <c r="D31" s="169" t="s">
        <v>224</v>
      </c>
      <c r="E31" s="148" t="s">
        <v>201</v>
      </c>
      <c r="F31" s="153">
        <f>IF('Załącznik 1 - Formularz Oferty'!$T$60=TRUE,(VLOOKUP(C31,'Załącznik 1 - Formularz Oferty'!$C$53:$G$77,5,0)),0)</f>
        <v>0</v>
      </c>
      <c r="G31" s="135">
        <f t="shared" si="0"/>
        <v>100</v>
      </c>
      <c r="H31" s="154">
        <f t="shared" si="6"/>
        <v>0</v>
      </c>
      <c r="I31" s="121"/>
      <c r="J31" s="102"/>
      <c r="K31" s="123"/>
      <c r="L31" s="124"/>
      <c r="M31" s="117">
        <v>100</v>
      </c>
      <c r="N31" s="96">
        <f t="shared" si="4"/>
        <v>0</v>
      </c>
      <c r="O31" s="123"/>
      <c r="P31" s="124"/>
    </row>
    <row r="32" spans="2:16" s="111" customFormat="1" ht="51.95" customHeight="1" x14ac:dyDescent="0.25">
      <c r="B32" s="136"/>
      <c r="C32" s="136"/>
      <c r="D32" s="136"/>
      <c r="E32" s="136"/>
      <c r="F32" s="136"/>
      <c r="G32" s="136"/>
      <c r="H32" s="136"/>
      <c r="I32" s="155" t="s">
        <v>132</v>
      </c>
      <c r="J32" s="156">
        <f>SUM(J22:J31)</f>
        <v>0</v>
      </c>
      <c r="K32" s="157" t="s">
        <v>163</v>
      </c>
      <c r="L32" s="158">
        <f>SUM(L22:L31)</f>
        <v>0</v>
      </c>
      <c r="M32" s="155" t="s">
        <v>143</v>
      </c>
      <c r="N32" s="156">
        <f>SUM(N22:N31)</f>
        <v>0</v>
      </c>
      <c r="O32" s="157" t="s">
        <v>154</v>
      </c>
      <c r="P32" s="158">
        <f>SUM(P22:P31)</f>
        <v>0</v>
      </c>
    </row>
    <row r="34" spans="3:8" ht="15.75" thickBot="1" x14ac:dyDescent="0.3"/>
    <row r="35" spans="3:8" ht="43.5" customHeight="1" x14ac:dyDescent="0.25">
      <c r="C35" s="213" t="str">
        <f>'Załącznik 1 - Formularz Oferty'!C82</f>
        <v>13.02.2025r</v>
      </c>
      <c r="D35" s="214"/>
      <c r="E35" s="214" t="str">
        <f>'Załącznik 1 - Formularz Oferty'!D82</f>
        <v>ENEA</v>
      </c>
      <c r="F35" s="214"/>
      <c r="G35" s="214"/>
      <c r="H35" s="215"/>
    </row>
    <row r="36" spans="3:8" ht="40.5" customHeight="1" thickBot="1" x14ac:dyDescent="0.3">
      <c r="C36" s="216" t="s">
        <v>97</v>
      </c>
      <c r="D36" s="217"/>
      <c r="E36" s="218" t="s">
        <v>98</v>
      </c>
      <c r="F36" s="219"/>
      <c r="G36" s="219"/>
      <c r="H36" s="220"/>
    </row>
  </sheetData>
  <sheetProtection algorithmName="SHA-512" hashValue="YljkbrZcIqinn02p3nZM9fL82A3L+fGYDNZzXERYUa8oXlICv1Mwjx0OMCnDOSpu1hHbMlIkh+qqJuxdC1xbrA==" saltValue="LK1Bi9f/Shsoypq+3dcyrA=="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35:D35" name="Rozstęp1_1_1_2"/>
    <protectedRange sqref="E35:G35" name="Rozstęp1_1_1_3"/>
  </protectedRanges>
  <autoFilter ref="B21:P32" xr:uid="{00000000-0009-0000-0000-00000B000000}"/>
  <mergeCells count="12">
    <mergeCell ref="B15:H15"/>
    <mergeCell ref="D19:F19"/>
    <mergeCell ref="B1:H1"/>
    <mergeCell ref="B3:H3"/>
    <mergeCell ref="B5:H5"/>
    <mergeCell ref="B9:H9"/>
    <mergeCell ref="B12:H12"/>
    <mergeCell ref="C35:D35"/>
    <mergeCell ref="E35:H35"/>
    <mergeCell ref="C36:D36"/>
    <mergeCell ref="E36:H36"/>
    <mergeCell ref="B19:C19"/>
  </mergeCells>
  <dataValidations count="1">
    <dataValidation type="whole" allowBlank="1" showInputMessage="1" showErrorMessage="1" sqref="G22:G31" xr:uid="{00000000-0002-0000-0B00-000000000000}">
      <formula1>0</formula1>
      <formula2>99999</formula2>
    </dataValidation>
  </dataValidations>
  <pageMargins left="0.70866141732283472" right="0.70866141732283472" top="0.74803149606299213" bottom="0.74803149606299213" header="0.31496062992125984" footer="0.31496062992125984"/>
  <pageSetup paperSize="9" scale="35"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12">
    <pageSetUpPr fitToPage="1"/>
  </sheetPr>
  <dimension ref="B1:X38"/>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C33" sqref="C33"/>
    </sheetView>
  </sheetViews>
  <sheetFormatPr defaultColWidth="9.140625"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24" width="20.7109375" style="51" customWidth="1"/>
    <col min="25" max="16384" width="9.140625" style="51"/>
  </cols>
  <sheetData>
    <row r="1" spans="2:8" x14ac:dyDescent="0.25">
      <c r="B1" s="242" t="s">
        <v>188</v>
      </c>
      <c r="C1" s="243"/>
      <c r="D1" s="243"/>
      <c r="E1" s="243"/>
      <c r="F1" s="243"/>
      <c r="G1" s="243"/>
      <c r="H1" s="244"/>
    </row>
    <row r="2" spans="2:8" x14ac:dyDescent="0.25">
      <c r="B2" s="42"/>
      <c r="C2" s="53"/>
      <c r="D2" s="53"/>
      <c r="E2" s="53"/>
      <c r="F2" s="53"/>
      <c r="G2" s="53"/>
      <c r="H2" s="33"/>
    </row>
    <row r="3" spans="2:8" ht="31.5" customHeight="1" x14ac:dyDescent="0.25">
      <c r="B3" s="198" t="s">
        <v>165</v>
      </c>
      <c r="C3" s="199"/>
      <c r="D3" s="199"/>
      <c r="E3" s="199"/>
      <c r="F3" s="199"/>
      <c r="G3" s="199"/>
      <c r="H3" s="200"/>
    </row>
    <row r="4" spans="2:8" x14ac:dyDescent="0.25">
      <c r="B4" s="35"/>
      <c r="C4" s="32"/>
      <c r="D4" s="32"/>
      <c r="E4" s="32"/>
      <c r="F4" s="32"/>
      <c r="G4" s="32"/>
      <c r="H4" s="33"/>
    </row>
    <row r="5" spans="2:8" ht="33.950000000000003" customHeight="1" x14ac:dyDescent="0.25">
      <c r="B5" s="233">
        <f>'Załącznik 1 - Formularz Oferty'!C5</f>
        <v>0</v>
      </c>
      <c r="C5" s="234"/>
      <c r="D5" s="234"/>
      <c r="E5" s="234"/>
      <c r="F5" s="234"/>
      <c r="G5" s="234"/>
      <c r="H5" s="235"/>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33">
        <f>'Załącznik 1 - Formularz Oferty'!C9</f>
        <v>0</v>
      </c>
      <c r="C9" s="234"/>
      <c r="D9" s="234"/>
      <c r="E9" s="234"/>
      <c r="F9" s="234"/>
      <c r="G9" s="234"/>
      <c r="H9" s="235"/>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3">
        <f>'Załącznik 1 - Formularz Oferty'!C12</f>
        <v>0</v>
      </c>
      <c r="C12" s="234"/>
      <c r="D12" s="234"/>
      <c r="E12" s="234"/>
      <c r="F12" s="234"/>
      <c r="G12" s="234"/>
      <c r="H12" s="235"/>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07" t="s">
        <v>190</v>
      </c>
      <c r="C15" s="208"/>
      <c r="D15" s="208"/>
      <c r="E15" s="208"/>
      <c r="F15" s="208"/>
      <c r="G15" s="208"/>
      <c r="H15" s="209"/>
    </row>
    <row r="16" spans="2:8" x14ac:dyDescent="0.25">
      <c r="B16" s="86"/>
      <c r="C16" s="53"/>
      <c r="D16" s="53"/>
      <c r="E16" s="53"/>
      <c r="F16" s="53"/>
      <c r="G16" s="87"/>
      <c r="H16" s="88"/>
    </row>
    <row r="17" spans="2:24" ht="15.75" x14ac:dyDescent="0.25">
      <c r="B17" s="132" t="s">
        <v>126</v>
      </c>
      <c r="C17" s="130"/>
      <c r="D17" s="130"/>
      <c r="E17" s="130"/>
      <c r="F17" s="130"/>
      <c r="G17" s="87"/>
      <c r="H17" s="88"/>
    </row>
    <row r="18" spans="2:24" x14ac:dyDescent="0.25">
      <c r="B18" s="86"/>
      <c r="C18" s="53"/>
      <c r="D18" s="53"/>
      <c r="E18" s="53"/>
      <c r="F18" s="53"/>
      <c r="G18" s="87"/>
      <c r="H18" s="88"/>
    </row>
    <row r="19" spans="2:24" ht="15.75" thickBot="1" x14ac:dyDescent="0.3">
      <c r="B19" s="239" t="s">
        <v>107</v>
      </c>
      <c r="C19" s="240"/>
      <c r="D19" s="241">
        <f>SUM(H22:H33)</f>
        <v>0</v>
      </c>
      <c r="E19" s="241"/>
      <c r="F19" s="241"/>
      <c r="G19" s="89"/>
      <c r="H19" s="90"/>
      <c r="I19" s="115"/>
    </row>
    <row r="21" spans="2:24"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118</v>
      </c>
      <c r="N21" s="44" t="s">
        <v>135</v>
      </c>
      <c r="O21" s="45" t="s">
        <v>125</v>
      </c>
      <c r="P21" s="46" t="s">
        <v>144</v>
      </c>
      <c r="Q21" s="43" t="s">
        <v>181</v>
      </c>
      <c r="R21" s="44" t="s">
        <v>182</v>
      </c>
      <c r="S21" s="45" t="s">
        <v>173</v>
      </c>
      <c r="T21" s="46" t="s">
        <v>174</v>
      </c>
      <c r="U21" s="43" t="s">
        <v>185</v>
      </c>
      <c r="V21" s="44" t="s">
        <v>250</v>
      </c>
      <c r="W21" s="45" t="s">
        <v>247</v>
      </c>
      <c r="X21" s="46" t="s">
        <v>248</v>
      </c>
    </row>
    <row r="22" spans="2:24" s="109" customFormat="1" ht="75" x14ac:dyDescent="0.25">
      <c r="B22" s="68">
        <v>1</v>
      </c>
      <c r="C22" s="138" t="s">
        <v>225</v>
      </c>
      <c r="D22" s="142" t="s">
        <v>204</v>
      </c>
      <c r="E22" s="148" t="s">
        <v>191</v>
      </c>
      <c r="F22" s="153">
        <f>IF('Załącznik 1 - Formularz Oferty'!$T$61=TRUE,(VLOOKUP(C22,'Załącznik 1 - Formularz Oferty'!$C$53:$G$77,5,0)),0)</f>
        <v>0</v>
      </c>
      <c r="G22" s="135">
        <f>I22+K22+M22+O22+S22+Q22+U22+W22</f>
        <v>917</v>
      </c>
      <c r="H22" s="154">
        <f>G22*F22</f>
        <v>0</v>
      </c>
      <c r="I22" s="117">
        <v>11</v>
      </c>
      <c r="J22" s="96">
        <f>I22*F22</f>
        <v>0</v>
      </c>
      <c r="K22" s="118">
        <v>18</v>
      </c>
      <c r="L22" s="119">
        <f>K22*F22</f>
        <v>0</v>
      </c>
      <c r="M22" s="117">
        <v>40</v>
      </c>
      <c r="N22" s="96">
        <f>M22*F22</f>
        <v>0</v>
      </c>
      <c r="O22" s="118">
        <v>600</v>
      </c>
      <c r="P22" s="119">
        <f>O22*F22</f>
        <v>0</v>
      </c>
      <c r="Q22" s="117">
        <v>15</v>
      </c>
      <c r="R22" s="96">
        <f>Q22*F22</f>
        <v>0</v>
      </c>
      <c r="S22" s="118">
        <v>175</v>
      </c>
      <c r="T22" s="119">
        <f>S22*F22</f>
        <v>0</v>
      </c>
      <c r="U22" s="117">
        <v>20</v>
      </c>
      <c r="V22" s="96">
        <f>U22*F22</f>
        <v>0</v>
      </c>
      <c r="W22" s="118">
        <v>38</v>
      </c>
      <c r="X22" s="119">
        <f>W22*F22</f>
        <v>0</v>
      </c>
    </row>
    <row r="23" spans="2:24" s="109" customFormat="1" ht="75" x14ac:dyDescent="0.25">
      <c r="B23" s="68">
        <v>2</v>
      </c>
      <c r="C23" s="139" t="s">
        <v>226</v>
      </c>
      <c r="D23" s="142" t="s">
        <v>205</v>
      </c>
      <c r="E23" s="148" t="s">
        <v>191</v>
      </c>
      <c r="F23" s="153">
        <f>IF('Załącznik 1 - Formularz Oferty'!$T$61=TRUE,(VLOOKUP(C23,'Załącznik 1 - Formularz Oferty'!$C$53:$G$77,5,0)),0)</f>
        <v>0</v>
      </c>
      <c r="G23" s="135">
        <f t="shared" ref="G23:G33" si="0">I23+K23+M23+O23+S23+Q23+U23+W23</f>
        <v>248</v>
      </c>
      <c r="H23" s="154">
        <f t="shared" ref="H23:H31" si="1">G23*F23</f>
        <v>0</v>
      </c>
      <c r="I23" s="117">
        <v>5</v>
      </c>
      <c r="J23" s="96">
        <f t="shared" ref="J23:J28" si="2">I23*F23</f>
        <v>0</v>
      </c>
      <c r="K23" s="118">
        <v>3</v>
      </c>
      <c r="L23" s="119">
        <f t="shared" ref="L23:L33" si="3">K23*F23</f>
        <v>0</v>
      </c>
      <c r="M23" s="117">
        <v>40</v>
      </c>
      <c r="N23" s="96">
        <f t="shared" ref="N23:N30" si="4">M23*F23</f>
        <v>0</v>
      </c>
      <c r="O23" s="123"/>
      <c r="P23" s="124"/>
      <c r="Q23" s="117">
        <v>15</v>
      </c>
      <c r="R23" s="96">
        <f t="shared" ref="R23:R25" si="5">Q23*F23</f>
        <v>0</v>
      </c>
      <c r="S23" s="118">
        <v>175</v>
      </c>
      <c r="T23" s="119">
        <f t="shared" ref="T23:T28" si="6">S23*F23</f>
        <v>0</v>
      </c>
      <c r="U23" s="117">
        <v>10</v>
      </c>
      <c r="V23" s="96">
        <f t="shared" ref="V23:V32" si="7">U23*F23</f>
        <v>0</v>
      </c>
      <c r="W23" s="123"/>
      <c r="X23" s="124"/>
    </row>
    <row r="24" spans="2:24" s="109" customFormat="1" ht="45" x14ac:dyDescent="0.25">
      <c r="B24" s="68">
        <v>3</v>
      </c>
      <c r="C24" s="139" t="s">
        <v>227</v>
      </c>
      <c r="D24" s="142" t="s">
        <v>202</v>
      </c>
      <c r="E24" s="148" t="s">
        <v>191</v>
      </c>
      <c r="F24" s="153">
        <f>IF('Załącznik 1 - Formularz Oferty'!$T$61=TRUE,(VLOOKUP(C24,'Załącznik 1 - Formularz Oferty'!$C$53:$G$77,5,0)),0)</f>
        <v>0</v>
      </c>
      <c r="G24" s="135">
        <f t="shared" si="0"/>
        <v>50</v>
      </c>
      <c r="H24" s="154">
        <f t="shared" si="1"/>
        <v>0</v>
      </c>
      <c r="I24" s="101"/>
      <c r="J24" s="102"/>
      <c r="K24" s="123"/>
      <c r="L24" s="124"/>
      <c r="M24" s="117">
        <v>40</v>
      </c>
      <c r="N24" s="96">
        <f t="shared" si="4"/>
        <v>0</v>
      </c>
      <c r="O24" s="123"/>
      <c r="P24" s="124"/>
      <c r="Q24" s="101"/>
      <c r="R24" s="102"/>
      <c r="S24" s="123"/>
      <c r="T24" s="124"/>
      <c r="U24" s="117">
        <v>10</v>
      </c>
      <c r="V24" s="96">
        <f t="shared" si="7"/>
        <v>0</v>
      </c>
      <c r="W24" s="123"/>
      <c r="X24" s="124"/>
    </row>
    <row r="25" spans="2:24" s="109" customFormat="1" ht="90" x14ac:dyDescent="0.25">
      <c r="B25" s="68">
        <v>4</v>
      </c>
      <c r="C25" s="139" t="s">
        <v>228</v>
      </c>
      <c r="D25" s="145" t="s">
        <v>203</v>
      </c>
      <c r="E25" s="149" t="s">
        <v>191</v>
      </c>
      <c r="F25" s="153">
        <f>IF('Załącznik 1 - Formularz Oferty'!$T$61=TRUE,(VLOOKUP(C25,'Załącznik 1 - Formularz Oferty'!$C$53:$G$77,5,0)),0)</f>
        <v>0</v>
      </c>
      <c r="G25" s="135">
        <f t="shared" si="0"/>
        <v>13</v>
      </c>
      <c r="H25" s="154">
        <f t="shared" si="1"/>
        <v>0</v>
      </c>
      <c r="I25" s="117">
        <v>1</v>
      </c>
      <c r="J25" s="96">
        <f t="shared" si="2"/>
        <v>0</v>
      </c>
      <c r="K25" s="123"/>
      <c r="L25" s="124"/>
      <c r="M25" s="101"/>
      <c r="N25" s="102"/>
      <c r="O25" s="123"/>
      <c r="P25" s="124"/>
      <c r="Q25" s="117">
        <v>10</v>
      </c>
      <c r="R25" s="96">
        <f t="shared" si="5"/>
        <v>0</v>
      </c>
      <c r="S25" s="123"/>
      <c r="T25" s="124"/>
      <c r="U25" s="117">
        <v>2</v>
      </c>
      <c r="V25" s="96">
        <f t="shared" si="7"/>
        <v>0</v>
      </c>
      <c r="W25" s="123"/>
      <c r="X25" s="124"/>
    </row>
    <row r="26" spans="2:24" s="109" customFormat="1" ht="75" x14ac:dyDescent="0.25">
      <c r="B26" s="68">
        <v>5</v>
      </c>
      <c r="C26" s="139" t="s">
        <v>231</v>
      </c>
      <c r="D26" s="145" t="s">
        <v>206</v>
      </c>
      <c r="E26" s="149" t="s">
        <v>191</v>
      </c>
      <c r="F26" s="153">
        <f>IF('Załącznik 1 - Formularz Oferty'!$T$61=TRUE,(VLOOKUP(C26,'Załącznik 1 - Formularz Oferty'!$C$53:$G$77,5,0)),0)</f>
        <v>0</v>
      </c>
      <c r="G26" s="135">
        <f t="shared" si="0"/>
        <v>15</v>
      </c>
      <c r="H26" s="154">
        <f t="shared" si="1"/>
        <v>0</v>
      </c>
      <c r="I26" s="117">
        <v>1</v>
      </c>
      <c r="J26" s="96">
        <f t="shared" si="2"/>
        <v>0</v>
      </c>
      <c r="K26" s="123"/>
      <c r="L26" s="124"/>
      <c r="M26" s="101"/>
      <c r="N26" s="102"/>
      <c r="O26" s="123"/>
      <c r="P26" s="124"/>
      <c r="Q26" s="101"/>
      <c r="R26" s="102"/>
      <c r="S26" s="123"/>
      <c r="T26" s="124"/>
      <c r="U26" s="117">
        <v>2</v>
      </c>
      <c r="V26" s="96">
        <f t="shared" si="7"/>
        <v>0</v>
      </c>
      <c r="W26" s="118">
        <v>12</v>
      </c>
      <c r="X26" s="119">
        <f t="shared" ref="X26:X28" si="8">W26*F26</f>
        <v>0</v>
      </c>
    </row>
    <row r="27" spans="2:24" s="109" customFormat="1" ht="60" x14ac:dyDescent="0.25">
      <c r="B27" s="68">
        <v>6</v>
      </c>
      <c r="C27" s="139" t="s">
        <v>232</v>
      </c>
      <c r="D27" s="142" t="s">
        <v>207</v>
      </c>
      <c r="E27" s="148" t="s">
        <v>192</v>
      </c>
      <c r="F27" s="153">
        <f>IF('Załącznik 1 - Formularz Oferty'!$T$61=TRUE,(VLOOKUP(C27,'Załącznik 1 - Formularz Oferty'!$C$53:$G$77,5,0)),0)</f>
        <v>0</v>
      </c>
      <c r="G27" s="135">
        <f t="shared" si="0"/>
        <v>2</v>
      </c>
      <c r="H27" s="154">
        <f t="shared" si="1"/>
        <v>0</v>
      </c>
      <c r="I27" s="101"/>
      <c r="J27" s="102"/>
      <c r="K27" s="123"/>
      <c r="L27" s="124"/>
      <c r="M27" s="101"/>
      <c r="N27" s="102"/>
      <c r="O27" s="123"/>
      <c r="P27" s="124"/>
      <c r="Q27" s="101"/>
      <c r="R27" s="102"/>
      <c r="S27" s="123"/>
      <c r="T27" s="124"/>
      <c r="U27" s="117">
        <v>2</v>
      </c>
      <c r="V27" s="96">
        <f t="shared" si="7"/>
        <v>0</v>
      </c>
      <c r="W27" s="123"/>
      <c r="X27" s="124"/>
    </row>
    <row r="28" spans="2:24" s="109" customFormat="1" ht="60" x14ac:dyDescent="0.25">
      <c r="B28" s="68">
        <v>7</v>
      </c>
      <c r="C28" s="139" t="s">
        <v>229</v>
      </c>
      <c r="D28" s="142" t="s">
        <v>208</v>
      </c>
      <c r="E28" s="148" t="s">
        <v>193</v>
      </c>
      <c r="F28" s="153">
        <f>IF('Załącznik 1 - Formularz Oferty'!$T$61=TRUE,(VLOOKUP(C28,'Załącznik 1 - Formularz Oferty'!$C$53:$G$77,5,0)),0)</f>
        <v>0</v>
      </c>
      <c r="G28" s="135">
        <f t="shared" si="0"/>
        <v>311</v>
      </c>
      <c r="H28" s="154">
        <f t="shared" si="1"/>
        <v>0</v>
      </c>
      <c r="I28" s="117">
        <v>1</v>
      </c>
      <c r="J28" s="96">
        <f t="shared" si="2"/>
        <v>0</v>
      </c>
      <c r="K28" s="118">
        <v>2</v>
      </c>
      <c r="L28" s="119">
        <f t="shared" si="3"/>
        <v>0</v>
      </c>
      <c r="M28" s="117">
        <v>10</v>
      </c>
      <c r="N28" s="96">
        <f t="shared" si="4"/>
        <v>0</v>
      </c>
      <c r="O28" s="118">
        <v>200</v>
      </c>
      <c r="P28" s="119">
        <f t="shared" ref="P28:P33" si="9">O28*F28</f>
        <v>0</v>
      </c>
      <c r="Q28" s="101"/>
      <c r="R28" s="102"/>
      <c r="S28" s="118">
        <v>90</v>
      </c>
      <c r="T28" s="119">
        <f t="shared" si="6"/>
        <v>0</v>
      </c>
      <c r="U28" s="117">
        <v>2</v>
      </c>
      <c r="V28" s="96">
        <f t="shared" si="7"/>
        <v>0</v>
      </c>
      <c r="W28" s="118">
        <v>6</v>
      </c>
      <c r="X28" s="119">
        <f t="shared" si="8"/>
        <v>0</v>
      </c>
    </row>
    <row r="29" spans="2:24" s="109" customFormat="1" ht="30" x14ac:dyDescent="0.25">
      <c r="B29" s="68">
        <v>8</v>
      </c>
      <c r="C29" s="140" t="s">
        <v>233</v>
      </c>
      <c r="D29" s="142" t="s">
        <v>209</v>
      </c>
      <c r="E29" s="150" t="s">
        <v>52</v>
      </c>
      <c r="F29" s="153">
        <f>IF('Załącznik 1 - Formularz Oferty'!$T$61=TRUE,(VLOOKUP(C29,'Załącznik 1 - Formularz Oferty'!$C$53:$G$77,5,0)),0)</f>
        <v>0</v>
      </c>
      <c r="G29" s="135">
        <f t="shared" si="0"/>
        <v>1</v>
      </c>
      <c r="H29" s="154">
        <f t="shared" si="1"/>
        <v>0</v>
      </c>
      <c r="I29" s="101"/>
      <c r="J29" s="102"/>
      <c r="K29" s="123"/>
      <c r="L29" s="124"/>
      <c r="M29" s="101"/>
      <c r="N29" s="102"/>
      <c r="O29" s="123"/>
      <c r="P29" s="124"/>
      <c r="Q29" s="101"/>
      <c r="R29" s="102"/>
      <c r="S29" s="123"/>
      <c r="T29" s="124"/>
      <c r="U29" s="117">
        <v>1</v>
      </c>
      <c r="V29" s="96">
        <f t="shared" si="7"/>
        <v>0</v>
      </c>
      <c r="W29" s="123"/>
      <c r="X29" s="124"/>
    </row>
    <row r="30" spans="2:24" s="109" customFormat="1" ht="60" x14ac:dyDescent="0.25">
      <c r="B30" s="68">
        <v>9</v>
      </c>
      <c r="C30" s="139" t="s">
        <v>234</v>
      </c>
      <c r="D30" s="142" t="s">
        <v>210</v>
      </c>
      <c r="E30" s="148" t="s">
        <v>194</v>
      </c>
      <c r="F30" s="153">
        <f>IF('Załącznik 1 - Formularz Oferty'!$T$61=TRUE,(VLOOKUP(C30,'Załącznik 1 - Formularz Oferty'!$C$53:$G$77,5,0)),0)</f>
        <v>0</v>
      </c>
      <c r="G30" s="135">
        <f t="shared" si="0"/>
        <v>14</v>
      </c>
      <c r="H30" s="154">
        <f t="shared" si="1"/>
        <v>0</v>
      </c>
      <c r="I30" s="101"/>
      <c r="J30" s="102"/>
      <c r="K30" s="118">
        <v>1</v>
      </c>
      <c r="L30" s="119">
        <f t="shared" si="3"/>
        <v>0</v>
      </c>
      <c r="M30" s="117">
        <v>10</v>
      </c>
      <c r="N30" s="96">
        <f t="shared" si="4"/>
        <v>0</v>
      </c>
      <c r="O30" s="123"/>
      <c r="P30" s="124"/>
      <c r="Q30" s="101"/>
      <c r="R30" s="102"/>
      <c r="S30" s="123"/>
      <c r="T30" s="124"/>
      <c r="U30" s="117">
        <v>3</v>
      </c>
      <c r="V30" s="96">
        <f t="shared" si="7"/>
        <v>0</v>
      </c>
      <c r="W30" s="123"/>
      <c r="X30" s="124"/>
    </row>
    <row r="31" spans="2:24" s="146" customFormat="1" ht="30" x14ac:dyDescent="0.25">
      <c r="B31" s="68">
        <v>10</v>
      </c>
      <c r="C31" s="139" t="s">
        <v>244</v>
      </c>
      <c r="D31" s="142" t="s">
        <v>221</v>
      </c>
      <c r="E31" s="148" t="s">
        <v>198</v>
      </c>
      <c r="F31" s="153">
        <f>IF('Załącznik 1 - Formularz Oferty'!$T$61=TRUE,(VLOOKUP(C31,'Załącznik 1 - Formularz Oferty'!$C$53:$G$77,5,0)),0)</f>
        <v>0</v>
      </c>
      <c r="G31" s="135">
        <f t="shared" si="0"/>
        <v>1</v>
      </c>
      <c r="H31" s="154">
        <f t="shared" si="1"/>
        <v>0</v>
      </c>
      <c r="I31" s="101"/>
      <c r="J31" s="102"/>
      <c r="K31" s="123"/>
      <c r="L31" s="124"/>
      <c r="M31" s="101"/>
      <c r="N31" s="102"/>
      <c r="O31" s="123"/>
      <c r="P31" s="124"/>
      <c r="Q31" s="101"/>
      <c r="R31" s="102"/>
      <c r="S31" s="123"/>
      <c r="T31" s="124"/>
      <c r="U31" s="117">
        <v>1</v>
      </c>
      <c r="V31" s="96">
        <f t="shared" si="7"/>
        <v>0</v>
      </c>
      <c r="W31" s="123"/>
      <c r="X31" s="124"/>
    </row>
    <row r="32" spans="2:24" s="146" customFormat="1" ht="45" x14ac:dyDescent="0.25">
      <c r="B32" s="68">
        <v>11</v>
      </c>
      <c r="C32" s="139" t="s">
        <v>246</v>
      </c>
      <c r="D32" s="142" t="s">
        <v>222</v>
      </c>
      <c r="E32" s="148" t="s">
        <v>199</v>
      </c>
      <c r="F32" s="153">
        <f>IF('Załącznik 1 - Formularz Oferty'!$T$61=TRUE,(VLOOKUP(C32,'Załącznik 1 - Formularz Oferty'!$C$53:$G$77,5,0)),0)</f>
        <v>0</v>
      </c>
      <c r="G32" s="135">
        <f t="shared" si="0"/>
        <v>3</v>
      </c>
      <c r="H32" s="154">
        <f t="shared" ref="H32:H33" si="10">G32*F32</f>
        <v>0</v>
      </c>
      <c r="I32" s="101"/>
      <c r="J32" s="102"/>
      <c r="K32" s="118">
        <v>1</v>
      </c>
      <c r="L32" s="119">
        <f t="shared" si="3"/>
        <v>0</v>
      </c>
      <c r="M32" s="101"/>
      <c r="N32" s="102"/>
      <c r="O32" s="123"/>
      <c r="P32" s="124"/>
      <c r="Q32" s="101"/>
      <c r="R32" s="102"/>
      <c r="S32" s="123"/>
      <c r="T32" s="124"/>
      <c r="U32" s="117">
        <v>2</v>
      </c>
      <c r="V32" s="96">
        <f t="shared" si="7"/>
        <v>0</v>
      </c>
      <c r="W32" s="123"/>
      <c r="X32" s="124"/>
    </row>
    <row r="33" spans="2:24" s="146" customFormat="1" ht="75" x14ac:dyDescent="0.25">
      <c r="B33" s="171">
        <v>12</v>
      </c>
      <c r="C33" s="168" t="s">
        <v>257</v>
      </c>
      <c r="D33" s="169" t="s">
        <v>259</v>
      </c>
      <c r="E33" s="148" t="s">
        <v>200</v>
      </c>
      <c r="F33" s="153">
        <f>IF('Załącznik 1 - Formularz Oferty'!$T$61=TRUE,(VLOOKUP(C33,'Załącznik 1 - Formularz Oferty'!$C$53:$G$77,5,0)),0)</f>
        <v>0</v>
      </c>
      <c r="G33" s="135">
        <f t="shared" si="0"/>
        <v>51</v>
      </c>
      <c r="H33" s="154">
        <f t="shared" si="10"/>
        <v>0</v>
      </c>
      <c r="I33" s="101"/>
      <c r="J33" s="102"/>
      <c r="K33" s="118">
        <v>1</v>
      </c>
      <c r="L33" s="119">
        <f t="shared" si="3"/>
        <v>0</v>
      </c>
      <c r="M33" s="101"/>
      <c r="N33" s="102"/>
      <c r="O33" s="118">
        <v>50</v>
      </c>
      <c r="P33" s="119">
        <f t="shared" si="9"/>
        <v>0</v>
      </c>
      <c r="Q33" s="101"/>
      <c r="R33" s="102"/>
      <c r="S33" s="123"/>
      <c r="T33" s="124"/>
      <c r="U33" s="101"/>
      <c r="V33" s="102"/>
      <c r="W33" s="123"/>
      <c r="X33" s="124"/>
    </row>
    <row r="34" spans="2:24" s="111" customFormat="1" ht="51.95" customHeight="1" x14ac:dyDescent="0.25">
      <c r="B34" s="136"/>
      <c r="C34" s="136"/>
      <c r="D34" s="136"/>
      <c r="E34" s="136"/>
      <c r="F34" s="136"/>
      <c r="G34" s="136"/>
      <c r="H34" s="136"/>
      <c r="I34" s="155" t="s">
        <v>132</v>
      </c>
      <c r="J34" s="156">
        <f>SUM(J22:J33)</f>
        <v>0</v>
      </c>
      <c r="K34" s="157" t="s">
        <v>152</v>
      </c>
      <c r="L34" s="158">
        <f>SUM(L22:L33)</f>
        <v>0</v>
      </c>
      <c r="M34" s="155" t="s">
        <v>135</v>
      </c>
      <c r="N34" s="156">
        <f>SUM(N22:N33)</f>
        <v>0</v>
      </c>
      <c r="O34" s="157" t="s">
        <v>164</v>
      </c>
      <c r="P34" s="158">
        <f>SUM(P22:P33)</f>
        <v>0</v>
      </c>
      <c r="Q34" s="155" t="s">
        <v>184</v>
      </c>
      <c r="R34" s="156">
        <f>SUM(R22:R33)</f>
        <v>0</v>
      </c>
      <c r="S34" s="157" t="s">
        <v>175</v>
      </c>
      <c r="T34" s="158">
        <f>SUM(T22:T33)</f>
        <v>0</v>
      </c>
      <c r="U34" s="155" t="s">
        <v>250</v>
      </c>
      <c r="V34" s="156">
        <f>SUM(V22:V33)</f>
        <v>0</v>
      </c>
      <c r="W34" s="157" t="s">
        <v>251</v>
      </c>
      <c r="X34" s="158">
        <f>SUM(X22:X33)</f>
        <v>0</v>
      </c>
    </row>
    <row r="36" spans="2:24" ht="15.75" thickBot="1" x14ac:dyDescent="0.3"/>
    <row r="37" spans="2:24" ht="47.25" customHeight="1" x14ac:dyDescent="0.25">
      <c r="C37" s="213" t="str">
        <f>'Załącznik 1 - Formularz Oferty'!C82</f>
        <v>13.02.2025r</v>
      </c>
      <c r="D37" s="214"/>
      <c r="E37" s="214" t="str">
        <f>'Załącznik 1 - Formularz Oferty'!D82</f>
        <v>ENEA</v>
      </c>
      <c r="F37" s="214"/>
      <c r="G37" s="214"/>
      <c r="H37" s="215"/>
    </row>
    <row r="38" spans="2:24" ht="36" customHeight="1" thickBot="1" x14ac:dyDescent="0.3">
      <c r="C38" s="216" t="s">
        <v>97</v>
      </c>
      <c r="D38" s="217"/>
      <c r="E38" s="218" t="s">
        <v>98</v>
      </c>
      <c r="F38" s="219"/>
      <c r="G38" s="219"/>
      <c r="H38" s="220"/>
    </row>
  </sheetData>
  <sheetProtection algorithmName="SHA-512" hashValue="p9NzunrH6h64uOflva1E9W3b+YsuirYANHFY+YUm4JH9QimGyUwlPsTssKnVl8g4pddoncAFL2dNK6XaomDDBw==" saltValue="V4EinUA1roBrsFmsHAa7kg=="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37:D37" name="Rozstęp1_1_1_2"/>
    <protectedRange sqref="E37:G37" name="Rozstęp1_1_1_3"/>
  </protectedRanges>
  <autoFilter ref="B21:X34" xr:uid="{00000000-0009-0000-0000-00000C000000}"/>
  <mergeCells count="12">
    <mergeCell ref="B15:H15"/>
    <mergeCell ref="D19:F19"/>
    <mergeCell ref="B1:H1"/>
    <mergeCell ref="B3:H3"/>
    <mergeCell ref="B5:H5"/>
    <mergeCell ref="B9:H9"/>
    <mergeCell ref="B12:H12"/>
    <mergeCell ref="C37:D37"/>
    <mergeCell ref="E37:H37"/>
    <mergeCell ref="C38:D38"/>
    <mergeCell ref="E38:H38"/>
    <mergeCell ref="B19:C19"/>
  </mergeCells>
  <dataValidations count="1">
    <dataValidation type="whole" allowBlank="1" showInputMessage="1" showErrorMessage="1" sqref="G22:G33" xr:uid="{00000000-0002-0000-0C00-000000000000}">
      <formula1>0</formula1>
      <formula2>99999</formula2>
    </dataValidation>
  </dataValidations>
  <pageMargins left="0.70866141732283472" right="0.70866141732283472" top="0.74803149606299213" bottom="0.74803149606299213" header="0.31496062992125984" footer="0.31496062992125984"/>
  <pageSetup paperSize="9" scale="10"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14"/>
  <dimension ref="A1:J13"/>
  <sheetViews>
    <sheetView workbookViewId="0"/>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Oferty'!D19</f>
        <v>0</v>
      </c>
      <c r="G1" s="245" t="s">
        <v>109</v>
      </c>
      <c r="H1" s="245"/>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15"/>
  <dimension ref="A1:J13"/>
  <sheetViews>
    <sheetView workbookViewId="0"/>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Oferty'!D22</f>
        <v>0</v>
      </c>
      <c r="G1" s="245" t="s">
        <v>109</v>
      </c>
      <c r="H1" s="245"/>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16"/>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Oferty'!D25</f>
        <v>0</v>
      </c>
      <c r="G1" s="245" t="s">
        <v>109</v>
      </c>
      <c r="H1" s="245"/>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7"/>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Oferty'!D28</f>
        <v>0</v>
      </c>
      <c r="G1" s="245" t="s">
        <v>109</v>
      </c>
      <c r="H1" s="245"/>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8"/>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Oferty'!D31</f>
        <v>0</v>
      </c>
      <c r="G1" s="245" t="s">
        <v>109</v>
      </c>
      <c r="H1" s="245"/>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9"/>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Oferty'!D34</f>
        <v>0</v>
      </c>
      <c r="G1" s="245" t="s">
        <v>109</v>
      </c>
      <c r="H1" s="245"/>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pageSetUpPr fitToPage="1"/>
  </sheetPr>
  <dimension ref="B1:T88"/>
  <sheetViews>
    <sheetView showGridLines="0" tabSelected="1" zoomScale="70" zoomScaleNormal="70" workbookViewId="0">
      <selection activeCell="C5" sqref="C5:G5"/>
    </sheetView>
  </sheetViews>
  <sheetFormatPr defaultColWidth="9.140625" defaultRowHeight="15" x14ac:dyDescent="0.25"/>
  <cols>
    <col min="1" max="1" width="3.42578125" style="51" customWidth="1"/>
    <col min="2" max="2" width="5.5703125" style="47" customWidth="1"/>
    <col min="3" max="3" width="58.7109375" style="51" customWidth="1"/>
    <col min="4" max="4" width="85.7109375" style="51" customWidth="1"/>
    <col min="5" max="5" width="20.7109375" style="51" customWidth="1"/>
    <col min="6" max="6" width="12.5703125" style="51" customWidth="1"/>
    <col min="7" max="7" width="16.5703125" style="51" customWidth="1"/>
    <col min="8" max="9" width="9.140625" style="51"/>
    <col min="10" max="10" width="26" style="51" customWidth="1"/>
    <col min="11" max="11" width="24.42578125" style="51" customWidth="1"/>
    <col min="12" max="15" width="9.140625" style="51"/>
    <col min="16" max="19" width="9.28515625" style="51" customWidth="1"/>
    <col min="20" max="20" width="9" style="51" hidden="1" customWidth="1"/>
    <col min="21" max="35" width="9.28515625" style="51" customWidth="1"/>
    <col min="36" max="16384" width="9.140625" style="51"/>
  </cols>
  <sheetData>
    <row r="1" spans="3:16" x14ac:dyDescent="0.25">
      <c r="C1" s="41" t="s">
        <v>189</v>
      </c>
      <c r="D1" s="48"/>
      <c r="E1" s="48"/>
      <c r="F1" s="48"/>
      <c r="G1" s="49"/>
      <c r="H1" s="50"/>
      <c r="I1" s="50"/>
      <c r="J1" s="50"/>
      <c r="P1" s="52" t="s">
        <v>4</v>
      </c>
    </row>
    <row r="2" spans="3:16" x14ac:dyDescent="0.25">
      <c r="C2" s="42"/>
      <c r="D2" s="53"/>
      <c r="E2" s="53"/>
      <c r="F2" s="53"/>
      <c r="G2" s="33"/>
      <c r="H2" s="50"/>
      <c r="I2" s="50"/>
      <c r="J2" s="50"/>
      <c r="P2" s="52" t="s">
        <v>5</v>
      </c>
    </row>
    <row r="3" spans="3:16" x14ac:dyDescent="0.25">
      <c r="C3" s="198" t="s">
        <v>145</v>
      </c>
      <c r="D3" s="199"/>
      <c r="E3" s="199"/>
      <c r="F3" s="199"/>
      <c r="G3" s="200"/>
      <c r="H3" s="50"/>
      <c r="I3" s="50"/>
      <c r="J3" s="50"/>
    </row>
    <row r="4" spans="3:16" x14ac:dyDescent="0.25">
      <c r="C4" s="35"/>
      <c r="D4" s="32"/>
      <c r="E4" s="32"/>
      <c r="F4" s="32"/>
      <c r="G4" s="33"/>
      <c r="H4" s="50"/>
      <c r="I4" s="50"/>
      <c r="J4" s="50"/>
    </row>
    <row r="5" spans="3:16" ht="33" customHeight="1" x14ac:dyDescent="0.25">
      <c r="C5" s="201"/>
      <c r="D5" s="202"/>
      <c r="E5" s="202"/>
      <c r="F5" s="202"/>
      <c r="G5" s="203"/>
      <c r="H5" s="50"/>
      <c r="I5" s="50"/>
      <c r="J5" s="50"/>
    </row>
    <row r="6" spans="3:16" x14ac:dyDescent="0.25">
      <c r="C6" s="30"/>
      <c r="D6" s="31" t="s">
        <v>84</v>
      </c>
      <c r="E6" s="31"/>
      <c r="F6" s="32"/>
      <c r="G6" s="33"/>
      <c r="H6" s="50"/>
      <c r="I6" s="50"/>
      <c r="J6" s="50"/>
    </row>
    <row r="7" spans="3:16" x14ac:dyDescent="0.25">
      <c r="C7" s="30"/>
      <c r="D7" s="31"/>
      <c r="E7" s="31"/>
      <c r="F7" s="32"/>
      <c r="G7" s="33"/>
      <c r="H7" s="50"/>
      <c r="I7" s="50"/>
      <c r="J7" s="50"/>
    </row>
    <row r="8" spans="3:16" x14ac:dyDescent="0.25">
      <c r="C8" s="34" t="s">
        <v>85</v>
      </c>
      <c r="D8" s="31"/>
      <c r="E8" s="31"/>
      <c r="F8" s="32"/>
      <c r="G8" s="33"/>
      <c r="H8" s="50"/>
      <c r="I8" s="50"/>
      <c r="J8" s="50"/>
    </row>
    <row r="9" spans="3:16" ht="32.25" customHeight="1" x14ac:dyDescent="0.25">
      <c r="C9" s="204"/>
      <c r="D9" s="205"/>
      <c r="E9" s="205"/>
      <c r="F9" s="205"/>
      <c r="G9" s="206"/>
      <c r="H9" s="50"/>
      <c r="I9" s="50"/>
      <c r="J9" s="50"/>
    </row>
    <row r="10" spans="3:16" x14ac:dyDescent="0.25">
      <c r="C10" s="30"/>
      <c r="D10" s="31"/>
      <c r="E10" s="31"/>
      <c r="F10" s="32"/>
      <c r="G10" s="33"/>
      <c r="H10" s="50"/>
      <c r="I10" s="50"/>
      <c r="J10" s="50"/>
    </row>
    <row r="11" spans="3:16" x14ac:dyDescent="0.25">
      <c r="C11" s="34" t="s">
        <v>86</v>
      </c>
      <c r="D11" s="31"/>
      <c r="E11" s="31"/>
      <c r="F11" s="32"/>
      <c r="G11" s="33"/>
      <c r="H11" s="50"/>
      <c r="I11" s="50"/>
      <c r="J11" s="50"/>
    </row>
    <row r="12" spans="3:16" ht="30" customHeight="1" x14ac:dyDescent="0.25">
      <c r="C12" s="204"/>
      <c r="D12" s="205"/>
      <c r="E12" s="205"/>
      <c r="F12" s="205"/>
      <c r="G12" s="206"/>
      <c r="H12" s="50"/>
      <c r="I12" s="50"/>
      <c r="J12" s="50"/>
    </row>
    <row r="13" spans="3:16" x14ac:dyDescent="0.25">
      <c r="C13" s="30"/>
      <c r="D13" s="31"/>
      <c r="E13" s="31"/>
      <c r="F13" s="32"/>
      <c r="G13" s="33"/>
      <c r="H13" s="50"/>
      <c r="I13" s="50"/>
      <c r="J13" s="50"/>
    </row>
    <row r="14" spans="3:16" x14ac:dyDescent="0.25">
      <c r="C14" s="34" t="s">
        <v>87</v>
      </c>
      <c r="D14" s="31"/>
      <c r="E14" s="31"/>
      <c r="F14" s="32"/>
      <c r="G14" s="33"/>
      <c r="H14" s="50"/>
      <c r="I14" s="50"/>
      <c r="J14" s="50"/>
    </row>
    <row r="15" spans="3:16" x14ac:dyDescent="0.25">
      <c r="C15" s="207" t="s">
        <v>190</v>
      </c>
      <c r="D15" s="208"/>
      <c r="E15" s="208"/>
      <c r="F15" s="208"/>
      <c r="G15" s="209"/>
      <c r="H15" s="50"/>
      <c r="I15" s="50"/>
      <c r="J15" s="50"/>
    </row>
    <row r="16" spans="3:16" x14ac:dyDescent="0.25">
      <c r="C16" s="35"/>
      <c r="D16" s="32"/>
      <c r="E16" s="32"/>
      <c r="F16" s="32"/>
      <c r="G16" s="33"/>
      <c r="H16" s="50"/>
      <c r="I16" s="50"/>
      <c r="J16" s="50"/>
    </row>
    <row r="17" spans="2:13" x14ac:dyDescent="0.25">
      <c r="C17" s="36" t="s">
        <v>88</v>
      </c>
      <c r="D17" s="32"/>
      <c r="E17" s="32"/>
      <c r="F17" s="32"/>
      <c r="G17" s="33"/>
      <c r="H17" s="50"/>
      <c r="I17" s="50"/>
      <c r="J17" s="50"/>
    </row>
    <row r="18" spans="2:13" x14ac:dyDescent="0.25">
      <c r="C18" s="35"/>
      <c r="D18" s="32"/>
      <c r="E18" s="32"/>
      <c r="F18" s="32"/>
      <c r="G18" s="33"/>
      <c r="H18" s="50"/>
      <c r="I18" s="50"/>
      <c r="J18" s="50"/>
      <c r="K18" s="50"/>
      <c r="L18" s="50"/>
      <c r="M18" s="50"/>
    </row>
    <row r="19" spans="2:13" x14ac:dyDescent="0.25">
      <c r="C19" s="37" t="s">
        <v>89</v>
      </c>
      <c r="D19" s="177">
        <f>IF(T55=TRUE,'Załącznik 2-F.O. dla Zadania 1'!D19,"Wykonawca nie składa oferty")</f>
        <v>0</v>
      </c>
      <c r="E19" s="177"/>
      <c r="F19" s="177"/>
      <c r="G19" s="178"/>
      <c r="H19" s="50"/>
      <c r="I19" s="50"/>
      <c r="J19" s="50"/>
    </row>
    <row r="20" spans="2:13" s="56" customFormat="1" ht="12.75" x14ac:dyDescent="0.2">
      <c r="B20" s="54"/>
      <c r="C20" s="38" t="s">
        <v>90</v>
      </c>
      <c r="D20" s="182" t="str">
        <f>IF(T55=TRUE,zad1!E13,"")</f>
        <v>zł 00/100</v>
      </c>
      <c r="E20" s="182"/>
      <c r="F20" s="182"/>
      <c r="G20" s="183"/>
      <c r="H20" s="55"/>
      <c r="I20" s="55"/>
      <c r="J20" s="55"/>
    </row>
    <row r="21" spans="2:13" x14ac:dyDescent="0.25">
      <c r="C21" s="39"/>
      <c r="D21" s="57"/>
      <c r="E21" s="57"/>
      <c r="F21" s="32"/>
      <c r="G21" s="33"/>
      <c r="H21" s="50"/>
      <c r="I21" s="50"/>
      <c r="J21" s="50"/>
    </row>
    <row r="22" spans="2:13" x14ac:dyDescent="0.25">
      <c r="C22" s="40" t="s">
        <v>91</v>
      </c>
      <c r="D22" s="177">
        <f>IF(T56=TRUE,'Załącznik 3-F.O. dla Zadania 2'!D19,"Wykonawca nie składa oferty")</f>
        <v>0</v>
      </c>
      <c r="E22" s="177"/>
      <c r="F22" s="177"/>
      <c r="G22" s="178"/>
      <c r="H22" s="50"/>
      <c r="I22" s="50"/>
      <c r="J22" s="58"/>
      <c r="K22" s="172"/>
    </row>
    <row r="23" spans="2:13" x14ac:dyDescent="0.25">
      <c r="C23" s="38" t="s">
        <v>90</v>
      </c>
      <c r="D23" s="182" t="str">
        <f>IF(T56=TRUE,zad2!E13,"")</f>
        <v>zł 00/100</v>
      </c>
      <c r="E23" s="182"/>
      <c r="F23" s="182"/>
      <c r="G23" s="183"/>
      <c r="H23" s="50"/>
      <c r="I23" s="50"/>
      <c r="J23" s="50"/>
      <c r="K23" s="172">
        <f>IF(T23=TRUE,'Załącznik 2-F.O. dla Zadania 1'!#REF!,0)</f>
        <v>0</v>
      </c>
    </row>
    <row r="24" spans="2:13" x14ac:dyDescent="0.25">
      <c r="C24" s="39"/>
      <c r="D24" s="57"/>
      <c r="E24" s="57"/>
      <c r="F24" s="32"/>
      <c r="G24" s="33"/>
      <c r="H24" s="50"/>
      <c r="I24" s="50"/>
      <c r="J24" s="50"/>
    </row>
    <row r="25" spans="2:13" x14ac:dyDescent="0.25">
      <c r="C25" s="40" t="s">
        <v>93</v>
      </c>
      <c r="D25" s="177">
        <f>IF(T57=TRUE,'Załącznik 4-F.O. dla Zadania 3'!D19,"Wykonawca nie składa oferty")</f>
        <v>0</v>
      </c>
      <c r="E25" s="177"/>
      <c r="F25" s="177"/>
      <c r="G25" s="178"/>
      <c r="H25" s="50"/>
      <c r="I25" s="50"/>
      <c r="J25" s="50"/>
    </row>
    <row r="26" spans="2:13" x14ac:dyDescent="0.25">
      <c r="C26" s="38" t="s">
        <v>90</v>
      </c>
      <c r="D26" s="182" t="str">
        <f>IF(T57=TRUE,zad3!E13,"")</f>
        <v>zł 00/100</v>
      </c>
      <c r="E26" s="182"/>
      <c r="F26" s="182"/>
      <c r="G26" s="183"/>
      <c r="H26" s="50"/>
      <c r="I26" s="50"/>
      <c r="J26" s="50"/>
    </row>
    <row r="27" spans="2:13" x14ac:dyDescent="0.25">
      <c r="C27" s="39"/>
      <c r="D27" s="57"/>
      <c r="E27" s="57"/>
      <c r="F27" s="32"/>
      <c r="G27" s="33"/>
      <c r="H27" s="50"/>
      <c r="I27" s="50"/>
      <c r="J27" s="50"/>
    </row>
    <row r="28" spans="2:13" x14ac:dyDescent="0.25">
      <c r="C28" s="40" t="s">
        <v>92</v>
      </c>
      <c r="D28" s="177">
        <f>IF(T58=TRUE,'Załącznik 5-F.O. dla Zadania 4'!D19,"Wykonawca nie składa oferty")</f>
        <v>0</v>
      </c>
      <c r="E28" s="177"/>
      <c r="F28" s="177"/>
      <c r="G28" s="178"/>
      <c r="H28" s="50"/>
      <c r="I28" s="50"/>
      <c r="J28" s="50"/>
    </row>
    <row r="29" spans="2:13" x14ac:dyDescent="0.25">
      <c r="C29" s="38" t="s">
        <v>90</v>
      </c>
      <c r="D29" s="182" t="str">
        <f>IF(T58=TRUE,zad4!E13,"")</f>
        <v>zł 00/100</v>
      </c>
      <c r="E29" s="182"/>
      <c r="F29" s="182"/>
      <c r="G29" s="183"/>
      <c r="H29" s="50"/>
      <c r="I29" s="50"/>
      <c r="J29" s="50"/>
    </row>
    <row r="30" spans="2:13" x14ac:dyDescent="0.25">
      <c r="C30" s="39"/>
      <c r="D30" s="57"/>
      <c r="E30" s="57"/>
      <c r="F30" s="32"/>
      <c r="G30" s="33"/>
      <c r="H30" s="50"/>
      <c r="I30" s="50"/>
      <c r="J30" s="50"/>
    </row>
    <row r="31" spans="2:13" x14ac:dyDescent="0.25">
      <c r="C31" s="40" t="s">
        <v>94</v>
      </c>
      <c r="D31" s="177">
        <f>IF(T59=TRUE,'Załącznik 6-F.O. dla Zadania 5'!D19,"Wykonawca nie składa oferty")</f>
        <v>0</v>
      </c>
      <c r="E31" s="177"/>
      <c r="F31" s="177"/>
      <c r="G31" s="178"/>
      <c r="H31" s="50"/>
      <c r="I31" s="50"/>
      <c r="J31" s="50"/>
    </row>
    <row r="32" spans="2:13" x14ac:dyDescent="0.25">
      <c r="C32" s="38" t="s">
        <v>90</v>
      </c>
      <c r="D32" s="182" t="str">
        <f>IF(T59=TRUE,zad5!E13,"")</f>
        <v>zł 00/100</v>
      </c>
      <c r="E32" s="182"/>
      <c r="F32" s="182"/>
      <c r="G32" s="183"/>
      <c r="H32" s="50"/>
      <c r="I32" s="50"/>
      <c r="J32" s="50"/>
    </row>
    <row r="33" spans="3:10" x14ac:dyDescent="0.25">
      <c r="C33" s="39"/>
      <c r="D33" s="57"/>
      <c r="E33" s="57"/>
      <c r="F33" s="32"/>
      <c r="G33" s="33"/>
      <c r="H33" s="50"/>
      <c r="I33" s="50"/>
      <c r="J33" s="50"/>
    </row>
    <row r="34" spans="3:10" x14ac:dyDescent="0.25">
      <c r="C34" s="40" t="s">
        <v>95</v>
      </c>
      <c r="D34" s="177">
        <f>IF(T60=TRUE,'Załącznik 7-F.O. dla Zadania 6'!D19,"Wykonawca nie składa oferty")</f>
        <v>0</v>
      </c>
      <c r="E34" s="177"/>
      <c r="F34" s="177"/>
      <c r="G34" s="178"/>
      <c r="H34" s="50"/>
      <c r="I34" s="50"/>
      <c r="J34" s="50"/>
    </row>
    <row r="35" spans="3:10" x14ac:dyDescent="0.25">
      <c r="C35" s="38" t="s">
        <v>90</v>
      </c>
      <c r="D35" s="182" t="str">
        <f>IF(T60=TRUE,zad6!E13,"")</f>
        <v>zł 00/100</v>
      </c>
      <c r="E35" s="182"/>
      <c r="F35" s="182"/>
      <c r="G35" s="183"/>
      <c r="H35" s="50"/>
      <c r="I35" s="50"/>
      <c r="J35" s="50"/>
    </row>
    <row r="36" spans="3:10" x14ac:dyDescent="0.25">
      <c r="C36" s="39"/>
      <c r="D36" s="59"/>
      <c r="E36" s="59"/>
      <c r="F36" s="32"/>
      <c r="G36" s="33"/>
      <c r="H36" s="50"/>
      <c r="I36" s="50"/>
      <c r="J36" s="50"/>
    </row>
    <row r="37" spans="3:10" x14ac:dyDescent="0.25">
      <c r="C37" s="40" t="s">
        <v>96</v>
      </c>
      <c r="D37" s="177">
        <f>IF(T61=TRUE,'Załącznik 8-F.O. dla Zadania 7'!D19,"Wykonawca nie składa oferty")</f>
        <v>0</v>
      </c>
      <c r="E37" s="177"/>
      <c r="F37" s="177"/>
      <c r="G37" s="178"/>
      <c r="H37" s="50"/>
      <c r="I37" s="50"/>
      <c r="J37" s="50"/>
    </row>
    <row r="38" spans="3:10" x14ac:dyDescent="0.25">
      <c r="C38" s="38" t="s">
        <v>90</v>
      </c>
      <c r="D38" s="182" t="str">
        <f>IF(T61=TRUE,zad7!E13,"")</f>
        <v>zł 00/100</v>
      </c>
      <c r="E38" s="182"/>
      <c r="F38" s="182"/>
      <c r="G38" s="183"/>
      <c r="H38" s="50"/>
      <c r="I38" s="50"/>
      <c r="J38" s="50"/>
    </row>
    <row r="39" spans="3:10" x14ac:dyDescent="0.25">
      <c r="C39" s="35"/>
      <c r="D39" s="32"/>
      <c r="E39" s="32"/>
      <c r="F39" s="32"/>
      <c r="G39" s="33"/>
      <c r="H39" s="50"/>
      <c r="I39" s="50"/>
      <c r="J39" s="50"/>
    </row>
    <row r="40" spans="3:10" x14ac:dyDescent="0.25">
      <c r="C40" s="35"/>
      <c r="D40" s="32"/>
      <c r="E40" s="32"/>
      <c r="F40" s="32"/>
      <c r="G40" s="33"/>
      <c r="H40" s="50"/>
      <c r="I40" s="50"/>
      <c r="J40" s="50"/>
    </row>
    <row r="41" spans="3:10" ht="225.75" customHeight="1" thickBot="1" x14ac:dyDescent="0.35">
      <c r="C41" s="179" t="s">
        <v>252</v>
      </c>
      <c r="D41" s="180"/>
      <c r="E41" s="180"/>
      <c r="F41" s="180"/>
      <c r="G41" s="181"/>
      <c r="H41" s="50"/>
      <c r="I41" s="60"/>
      <c r="J41" s="61"/>
    </row>
    <row r="42" spans="3:10" ht="20.100000000000001" customHeight="1" thickBot="1" x14ac:dyDescent="0.35">
      <c r="C42" s="195" t="s">
        <v>171</v>
      </c>
      <c r="D42" s="196"/>
      <c r="E42" s="196"/>
      <c r="F42" s="196"/>
      <c r="G42" s="197"/>
      <c r="H42" s="50"/>
      <c r="I42" s="60"/>
      <c r="J42" s="61"/>
    </row>
    <row r="43" spans="3:10" ht="15.75" customHeight="1" x14ac:dyDescent="0.25">
      <c r="C43" s="186" t="s">
        <v>172</v>
      </c>
      <c r="D43" s="187"/>
      <c r="E43" s="187"/>
      <c r="F43" s="187"/>
      <c r="G43" s="188"/>
      <c r="H43" s="50"/>
      <c r="I43" s="50"/>
      <c r="J43" s="50"/>
    </row>
    <row r="44" spans="3:10" ht="15" customHeight="1" x14ac:dyDescent="0.25">
      <c r="C44" s="189"/>
      <c r="D44" s="190"/>
      <c r="E44" s="190"/>
      <c r="F44" s="190"/>
      <c r="G44" s="191"/>
      <c r="H44" s="50"/>
      <c r="I44" s="50"/>
      <c r="J44" s="50"/>
    </row>
    <row r="45" spans="3:10" ht="31.5" customHeight="1" thickBot="1" x14ac:dyDescent="0.3">
      <c r="C45" s="192"/>
      <c r="D45" s="193"/>
      <c r="E45" s="193"/>
      <c r="F45" s="193"/>
      <c r="G45" s="194"/>
      <c r="H45" s="62"/>
      <c r="I45" s="62"/>
      <c r="J45" s="62"/>
    </row>
    <row r="46" spans="3:10" x14ac:dyDescent="0.25">
      <c r="C46" s="63"/>
      <c r="D46" s="63"/>
      <c r="E46" s="63"/>
      <c r="F46" s="63"/>
    </row>
    <row r="47" spans="3:10" x14ac:dyDescent="0.25">
      <c r="C47" s="63"/>
      <c r="D47" s="63"/>
      <c r="E47" s="63"/>
      <c r="F47" s="63"/>
    </row>
    <row r="48" spans="3:10" x14ac:dyDescent="0.25">
      <c r="C48" s="63"/>
      <c r="D48" s="63"/>
      <c r="E48" s="63"/>
      <c r="F48" s="63"/>
    </row>
    <row r="52" spans="2:20" s="67" customFormat="1" ht="45" customHeight="1" thickBot="1" x14ac:dyDescent="0.3">
      <c r="B52" s="64" t="s">
        <v>167</v>
      </c>
      <c r="C52" s="65" t="s">
        <v>168</v>
      </c>
      <c r="D52" s="65" t="s">
        <v>6</v>
      </c>
      <c r="E52" s="65" t="s">
        <v>7</v>
      </c>
      <c r="F52" s="66" t="s">
        <v>169</v>
      </c>
      <c r="G52" s="64" t="s">
        <v>170</v>
      </c>
    </row>
    <row r="53" spans="2:20" s="69" customFormat="1" ht="75" x14ac:dyDescent="0.25">
      <c r="B53" s="68">
        <v>1</v>
      </c>
      <c r="C53" s="138" t="s">
        <v>225</v>
      </c>
      <c r="D53" s="142" t="s">
        <v>204</v>
      </c>
      <c r="E53" s="148" t="s">
        <v>191</v>
      </c>
      <c r="F53" s="143"/>
      <c r="G53" s="144"/>
      <c r="J53" s="70" t="s">
        <v>108</v>
      </c>
      <c r="K53" s="71">
        <f>SUM(K55:K61)</f>
        <v>0</v>
      </c>
    </row>
    <row r="54" spans="2:20" ht="75" x14ac:dyDescent="0.25">
      <c r="B54" s="68">
        <v>2</v>
      </c>
      <c r="C54" s="139" t="s">
        <v>226</v>
      </c>
      <c r="D54" s="142" t="s">
        <v>205</v>
      </c>
      <c r="E54" s="148" t="s">
        <v>191</v>
      </c>
      <c r="F54" s="143"/>
      <c r="G54" s="144"/>
      <c r="J54" s="175" t="s">
        <v>101</v>
      </c>
      <c r="K54" s="176"/>
    </row>
    <row r="55" spans="2:20" ht="45" x14ac:dyDescent="0.25">
      <c r="B55" s="68">
        <v>3</v>
      </c>
      <c r="C55" s="139" t="s">
        <v>227</v>
      </c>
      <c r="D55" s="142" t="s">
        <v>202</v>
      </c>
      <c r="E55" s="148" t="s">
        <v>191</v>
      </c>
      <c r="F55" s="143"/>
      <c r="G55" s="144"/>
      <c r="J55" s="29"/>
      <c r="K55" s="72">
        <f>IF(T55=TRUE,'Załącznik 2-F.O. dla Zadania 1'!D19,0)</f>
        <v>0</v>
      </c>
      <c r="T55" s="51" t="b">
        <v>1</v>
      </c>
    </row>
    <row r="56" spans="2:20" ht="90" x14ac:dyDescent="0.25">
      <c r="B56" s="68">
        <v>4</v>
      </c>
      <c r="C56" s="139" t="s">
        <v>228</v>
      </c>
      <c r="D56" s="145" t="s">
        <v>203</v>
      </c>
      <c r="E56" s="149" t="s">
        <v>191</v>
      </c>
      <c r="F56" s="143"/>
      <c r="G56" s="144"/>
      <c r="J56" s="29"/>
      <c r="K56" s="72">
        <f>IF(T56=TRUE,'Załącznik 3-F.O. dla Zadania 2'!D19,0)</f>
        <v>0</v>
      </c>
      <c r="T56" s="51" t="b">
        <v>1</v>
      </c>
    </row>
    <row r="57" spans="2:20" ht="75" x14ac:dyDescent="0.25">
      <c r="B57" s="68">
        <v>5</v>
      </c>
      <c r="C57" s="139" t="s">
        <v>231</v>
      </c>
      <c r="D57" s="145" t="s">
        <v>206</v>
      </c>
      <c r="E57" s="149" t="s">
        <v>191</v>
      </c>
      <c r="F57" s="143"/>
      <c r="G57" s="144"/>
      <c r="J57" s="29"/>
      <c r="K57" s="72">
        <f>IF(T57=TRUE,'Załącznik 4-F.O. dla Zadania 3'!D19,0)</f>
        <v>0</v>
      </c>
      <c r="T57" s="51" t="b">
        <v>1</v>
      </c>
    </row>
    <row r="58" spans="2:20" ht="60" x14ac:dyDescent="0.25">
      <c r="B58" s="68">
        <v>6</v>
      </c>
      <c r="C58" s="139" t="s">
        <v>232</v>
      </c>
      <c r="D58" s="142" t="s">
        <v>207</v>
      </c>
      <c r="E58" s="148" t="s">
        <v>192</v>
      </c>
      <c r="F58" s="143"/>
      <c r="G58" s="144"/>
      <c r="J58" s="29"/>
      <c r="K58" s="72">
        <f>IF(T58=TRUE,'Załącznik 5-F.O. dla Zadania 4'!D19,0)</f>
        <v>0</v>
      </c>
      <c r="T58" s="51" t="b">
        <v>1</v>
      </c>
    </row>
    <row r="59" spans="2:20" ht="60" x14ac:dyDescent="0.25">
      <c r="B59" s="68">
        <v>7</v>
      </c>
      <c r="C59" s="139" t="s">
        <v>229</v>
      </c>
      <c r="D59" s="142" t="s">
        <v>208</v>
      </c>
      <c r="E59" s="148" t="s">
        <v>193</v>
      </c>
      <c r="F59" s="143"/>
      <c r="G59" s="144"/>
      <c r="J59" s="29"/>
      <c r="K59" s="72">
        <f>IF(T59=TRUE,'Załącznik 6-F.O. dla Zadania 5'!D19,0)</f>
        <v>0</v>
      </c>
      <c r="T59" s="51" t="b">
        <v>1</v>
      </c>
    </row>
    <row r="60" spans="2:20" ht="33" customHeight="1" x14ac:dyDescent="0.25">
      <c r="B60" s="68">
        <v>8</v>
      </c>
      <c r="C60" s="140" t="s">
        <v>233</v>
      </c>
      <c r="D60" s="103" t="s">
        <v>209</v>
      </c>
      <c r="E60" s="150" t="s">
        <v>52</v>
      </c>
      <c r="F60" s="143"/>
      <c r="G60" s="144"/>
      <c r="J60" s="29"/>
      <c r="K60" s="72">
        <f>IF(T60=TRUE,'Załącznik 7-F.O. dla Zadania 6'!D19,0)</f>
        <v>0</v>
      </c>
      <c r="T60" s="51" t="b">
        <v>1</v>
      </c>
    </row>
    <row r="61" spans="2:20" ht="60" x14ac:dyDescent="0.25">
      <c r="B61" s="68">
        <v>9</v>
      </c>
      <c r="C61" s="139" t="s">
        <v>234</v>
      </c>
      <c r="D61" s="142" t="s">
        <v>210</v>
      </c>
      <c r="E61" s="148" t="s">
        <v>194</v>
      </c>
      <c r="F61" s="143"/>
      <c r="G61" s="144"/>
      <c r="J61" s="29"/>
      <c r="K61" s="72">
        <f>IF(T61=TRUE,'Załącznik 8-F.O. dla Zadania 7'!D19,0)</f>
        <v>0</v>
      </c>
      <c r="T61" s="51" t="b">
        <v>1</v>
      </c>
    </row>
    <row r="62" spans="2:20" ht="120" x14ac:dyDescent="0.25">
      <c r="B62" s="68">
        <v>10</v>
      </c>
      <c r="C62" s="139" t="s">
        <v>235</v>
      </c>
      <c r="D62" s="142" t="s">
        <v>217</v>
      </c>
      <c r="E62" s="148" t="s">
        <v>195</v>
      </c>
      <c r="F62" s="143"/>
      <c r="G62" s="144"/>
      <c r="J62" s="73"/>
      <c r="K62" s="74"/>
    </row>
    <row r="63" spans="2:20" ht="120.75" thickBot="1" x14ac:dyDescent="0.3">
      <c r="B63" s="68">
        <v>11</v>
      </c>
      <c r="C63" s="139" t="s">
        <v>236</v>
      </c>
      <c r="D63" s="142" t="s">
        <v>216</v>
      </c>
      <c r="E63" s="148" t="s">
        <v>195</v>
      </c>
      <c r="F63" s="143"/>
      <c r="G63" s="144"/>
      <c r="J63" s="75"/>
      <c r="K63" s="76"/>
    </row>
    <row r="64" spans="2:20" ht="120" x14ac:dyDescent="0.25">
      <c r="B64" s="68">
        <v>12</v>
      </c>
      <c r="C64" s="139" t="s">
        <v>237</v>
      </c>
      <c r="D64" s="142" t="s">
        <v>215</v>
      </c>
      <c r="E64" s="148" t="s">
        <v>196</v>
      </c>
      <c r="F64" s="143"/>
      <c r="G64" s="144"/>
    </row>
    <row r="65" spans="2:7" ht="120" x14ac:dyDescent="0.25">
      <c r="B65" s="68">
        <v>13</v>
      </c>
      <c r="C65" s="139" t="s">
        <v>238</v>
      </c>
      <c r="D65" s="142" t="s">
        <v>214</v>
      </c>
      <c r="E65" s="148" t="s">
        <v>196</v>
      </c>
      <c r="F65" s="143"/>
      <c r="G65" s="144"/>
    </row>
    <row r="66" spans="2:7" ht="120" x14ac:dyDescent="0.25">
      <c r="B66" s="68">
        <v>14</v>
      </c>
      <c r="C66" s="139" t="s">
        <v>239</v>
      </c>
      <c r="D66" s="142" t="s">
        <v>213</v>
      </c>
      <c r="E66" s="148" t="s">
        <v>195</v>
      </c>
      <c r="F66" s="143"/>
      <c r="G66" s="144"/>
    </row>
    <row r="67" spans="2:7" ht="120" x14ac:dyDescent="0.25">
      <c r="B67" s="68">
        <v>15</v>
      </c>
      <c r="C67" s="139" t="s">
        <v>240</v>
      </c>
      <c r="D67" s="142" t="s">
        <v>212</v>
      </c>
      <c r="E67" s="148" t="s">
        <v>196</v>
      </c>
      <c r="F67" s="143"/>
      <c r="G67" s="144"/>
    </row>
    <row r="68" spans="2:7" ht="90" x14ac:dyDescent="0.25">
      <c r="B68" s="68">
        <v>16</v>
      </c>
      <c r="C68" s="139" t="s">
        <v>230</v>
      </c>
      <c r="D68" s="142" t="s">
        <v>211</v>
      </c>
      <c r="E68" s="148" t="s">
        <v>197</v>
      </c>
      <c r="F68" s="143"/>
      <c r="G68" s="144"/>
    </row>
    <row r="69" spans="2:7" ht="90" x14ac:dyDescent="0.25">
      <c r="B69" s="68">
        <v>17</v>
      </c>
      <c r="C69" s="139" t="s">
        <v>241</v>
      </c>
      <c r="D69" s="142" t="s">
        <v>218</v>
      </c>
      <c r="E69" s="148" t="s">
        <v>197</v>
      </c>
      <c r="F69" s="143"/>
      <c r="G69" s="144"/>
    </row>
    <row r="70" spans="2:7" ht="90" x14ac:dyDescent="0.25">
      <c r="B70" s="68">
        <v>18</v>
      </c>
      <c r="C70" s="139" t="s">
        <v>242</v>
      </c>
      <c r="D70" s="142" t="s">
        <v>219</v>
      </c>
      <c r="E70" s="148" t="s">
        <v>197</v>
      </c>
      <c r="F70" s="143"/>
      <c r="G70" s="144"/>
    </row>
    <row r="71" spans="2:7" ht="90" x14ac:dyDescent="0.25">
      <c r="B71" s="68">
        <v>19</v>
      </c>
      <c r="C71" s="139" t="s">
        <v>243</v>
      </c>
      <c r="D71" s="142" t="s">
        <v>220</v>
      </c>
      <c r="E71" s="148" t="s">
        <v>197</v>
      </c>
      <c r="F71" s="143"/>
      <c r="G71" s="144"/>
    </row>
    <row r="72" spans="2:7" ht="37.5" customHeight="1" x14ac:dyDescent="0.25">
      <c r="B72" s="68">
        <v>20</v>
      </c>
      <c r="C72" s="139" t="s">
        <v>244</v>
      </c>
      <c r="D72" s="103" t="s">
        <v>221</v>
      </c>
      <c r="E72" s="148" t="s">
        <v>198</v>
      </c>
      <c r="F72" s="143"/>
      <c r="G72" s="144"/>
    </row>
    <row r="73" spans="2:7" ht="45" x14ac:dyDescent="0.25">
      <c r="B73" s="68">
        <v>21</v>
      </c>
      <c r="C73" s="139" t="s">
        <v>245</v>
      </c>
      <c r="D73" s="142" t="s">
        <v>223</v>
      </c>
      <c r="E73" s="148" t="s">
        <v>198</v>
      </c>
      <c r="F73" s="143"/>
      <c r="G73" s="144"/>
    </row>
    <row r="74" spans="2:7" ht="45" x14ac:dyDescent="0.25">
      <c r="B74" s="68">
        <v>22</v>
      </c>
      <c r="C74" s="139" t="s">
        <v>246</v>
      </c>
      <c r="D74" s="142" t="s">
        <v>222</v>
      </c>
      <c r="E74" s="148" t="s">
        <v>199</v>
      </c>
      <c r="F74" s="143"/>
      <c r="G74" s="144"/>
    </row>
    <row r="75" spans="2:7" ht="75" x14ac:dyDescent="0.25">
      <c r="B75" s="171">
        <v>23</v>
      </c>
      <c r="C75" s="168" t="s">
        <v>256</v>
      </c>
      <c r="D75" s="169" t="s">
        <v>258</v>
      </c>
      <c r="E75" s="148" t="s">
        <v>199</v>
      </c>
      <c r="F75" s="143"/>
      <c r="G75" s="144"/>
    </row>
    <row r="76" spans="2:7" ht="75" x14ac:dyDescent="0.25">
      <c r="B76" s="171">
        <v>24</v>
      </c>
      <c r="C76" s="168" t="s">
        <v>257</v>
      </c>
      <c r="D76" s="169" t="s">
        <v>259</v>
      </c>
      <c r="E76" s="148" t="s">
        <v>200</v>
      </c>
      <c r="F76" s="143"/>
      <c r="G76" s="144"/>
    </row>
    <row r="77" spans="2:7" ht="75" x14ac:dyDescent="0.25">
      <c r="B77" s="171">
        <v>25</v>
      </c>
      <c r="C77" s="168" t="s">
        <v>255</v>
      </c>
      <c r="D77" s="169" t="s">
        <v>224</v>
      </c>
      <c r="E77" s="148" t="s">
        <v>201</v>
      </c>
      <c r="F77" s="143"/>
      <c r="G77" s="144"/>
    </row>
    <row r="78" spans="2:7" x14ac:dyDescent="0.25">
      <c r="B78" s="51"/>
    </row>
    <row r="79" spans="2:7" x14ac:dyDescent="0.25">
      <c r="B79" s="51"/>
    </row>
    <row r="80" spans="2:7" x14ac:dyDescent="0.25">
      <c r="B80" s="51"/>
    </row>
    <row r="81" spans="2:5" ht="15.75" thickBot="1" x14ac:dyDescent="0.3">
      <c r="B81" s="51"/>
    </row>
    <row r="82" spans="2:5" ht="37.5" customHeight="1" x14ac:dyDescent="0.25">
      <c r="B82" s="51"/>
      <c r="C82" s="141" t="s">
        <v>254</v>
      </c>
      <c r="D82" s="184" t="s">
        <v>253</v>
      </c>
      <c r="E82" s="185"/>
    </row>
    <row r="83" spans="2:5" ht="15.75" thickBot="1" x14ac:dyDescent="0.3">
      <c r="B83" s="51"/>
      <c r="C83" s="137" t="s">
        <v>97</v>
      </c>
      <c r="D83" s="173" t="s">
        <v>98</v>
      </c>
      <c r="E83" s="174"/>
    </row>
    <row r="84" spans="2:5" x14ac:dyDescent="0.25">
      <c r="B84" s="51"/>
    </row>
    <row r="85" spans="2:5" x14ac:dyDescent="0.25">
      <c r="B85" s="51"/>
    </row>
    <row r="86" spans="2:5" x14ac:dyDescent="0.25">
      <c r="B86" s="51"/>
    </row>
    <row r="87" spans="2:5" x14ac:dyDescent="0.25">
      <c r="B87" s="51"/>
    </row>
    <row r="88" spans="2:5" x14ac:dyDescent="0.25">
      <c r="B88" s="51"/>
    </row>
  </sheetData>
  <protectedRanges>
    <protectedRange sqref="C5:E5 C9:E9 C12:E12" name="Rozstęp1"/>
    <protectedRange sqref="D26:E27 D29:E30 D23:E24 D32:E33 D35:E35 D38:E38 D20:E21" name="Rozstęp1_1_1"/>
    <protectedRange sqref="C82:E82" name="Rozstęp1_1_2_2"/>
  </protectedRanges>
  <autoFilter ref="B52:G52" xr:uid="{00000000-0009-0000-0000-000001000000}"/>
  <mergeCells count="26">
    <mergeCell ref="C3:G3"/>
    <mergeCell ref="C5:G5"/>
    <mergeCell ref="C9:G9"/>
    <mergeCell ref="C12:G12"/>
    <mergeCell ref="C15:G15"/>
    <mergeCell ref="C42:G42"/>
    <mergeCell ref="D19:G19"/>
    <mergeCell ref="D20:G20"/>
    <mergeCell ref="D22:G22"/>
    <mergeCell ref="D23:G23"/>
    <mergeCell ref="K22:K23"/>
    <mergeCell ref="D83:E83"/>
    <mergeCell ref="J54:K54"/>
    <mergeCell ref="D25:G25"/>
    <mergeCell ref="C41:G41"/>
    <mergeCell ref="D37:G37"/>
    <mergeCell ref="D38:G38"/>
    <mergeCell ref="D34:G34"/>
    <mergeCell ref="D35:G35"/>
    <mergeCell ref="D82:E82"/>
    <mergeCell ref="D26:G26"/>
    <mergeCell ref="D28:G28"/>
    <mergeCell ref="D29:G29"/>
    <mergeCell ref="D31:G31"/>
    <mergeCell ref="D32:G32"/>
    <mergeCell ref="C43:G45"/>
  </mergeCells>
  <pageMargins left="0.70866141732283472" right="0.70866141732283472" top="0.74803149606299213" bottom="0.74803149606299213" header="0.31496062992125984" footer="0.31496062992125984"/>
  <pageSetup paperSize="9" scale="31" fitToHeight="2" orientation="landscape" r:id="rId1"/>
  <drawing r:id="rId2"/>
  <legacyDrawing r:id="rId3"/>
  <controls>
    <mc:AlternateContent xmlns:mc="http://schemas.openxmlformats.org/markup-compatibility/2006">
      <mc:Choice Requires="x14">
        <control shapeId="4105" r:id="rId4" name="Zadanie7">
          <controlPr locked="0" defaultSize="0" autoLine="0" autoPict="0" linkedCell="T61" r:id="rId5">
            <anchor moveWithCells="1">
              <from>
                <xdr:col>9</xdr:col>
                <xdr:colOff>123825</xdr:colOff>
                <xdr:row>60</xdr:row>
                <xdr:rowOff>66675</xdr:rowOff>
              </from>
              <to>
                <xdr:col>9</xdr:col>
                <xdr:colOff>1581150</xdr:colOff>
                <xdr:row>60</xdr:row>
                <xdr:rowOff>371475</xdr:rowOff>
              </to>
            </anchor>
          </controlPr>
        </control>
      </mc:Choice>
      <mc:Fallback>
        <control shapeId="4105" r:id="rId4" name="Zadanie7"/>
      </mc:Fallback>
    </mc:AlternateContent>
    <mc:AlternateContent xmlns:mc="http://schemas.openxmlformats.org/markup-compatibility/2006">
      <mc:Choice Requires="x14">
        <control shapeId="4104" r:id="rId6" name="Zadanie6">
          <controlPr locked="0" defaultSize="0" autoLine="0" linkedCell="T60" r:id="rId7">
            <anchor moveWithCells="1">
              <from>
                <xdr:col>9</xdr:col>
                <xdr:colOff>123825</xdr:colOff>
                <xdr:row>59</xdr:row>
                <xdr:rowOff>47625</xdr:rowOff>
              </from>
              <to>
                <xdr:col>9</xdr:col>
                <xdr:colOff>1600200</xdr:colOff>
                <xdr:row>59</xdr:row>
                <xdr:rowOff>266700</xdr:rowOff>
              </to>
            </anchor>
          </controlPr>
        </control>
      </mc:Choice>
      <mc:Fallback>
        <control shapeId="4104" r:id="rId6" name="Zadanie6"/>
      </mc:Fallback>
    </mc:AlternateContent>
    <mc:AlternateContent xmlns:mc="http://schemas.openxmlformats.org/markup-compatibility/2006">
      <mc:Choice Requires="x14">
        <control shapeId="4103" r:id="rId8" name="Zadanie5">
          <controlPr locked="0" defaultSize="0" autoLine="0" linkedCell="T59" r:id="rId9">
            <anchor moveWithCells="1">
              <from>
                <xdr:col>9</xdr:col>
                <xdr:colOff>123825</xdr:colOff>
                <xdr:row>58</xdr:row>
                <xdr:rowOff>38100</xdr:rowOff>
              </from>
              <to>
                <xdr:col>9</xdr:col>
                <xdr:colOff>1524000</xdr:colOff>
                <xdr:row>58</xdr:row>
                <xdr:rowOff>276225</xdr:rowOff>
              </to>
            </anchor>
          </controlPr>
        </control>
      </mc:Choice>
      <mc:Fallback>
        <control shapeId="4103" r:id="rId8" name="Zadanie5"/>
      </mc:Fallback>
    </mc:AlternateContent>
    <mc:AlternateContent xmlns:mc="http://schemas.openxmlformats.org/markup-compatibility/2006">
      <mc:Choice Requires="x14">
        <control shapeId="4102" r:id="rId10" name="Zadanie4">
          <controlPr locked="0" defaultSize="0" autoLine="0" linkedCell="T58" r:id="rId11">
            <anchor moveWithCells="1">
              <from>
                <xdr:col>9</xdr:col>
                <xdr:colOff>123825</xdr:colOff>
                <xdr:row>57</xdr:row>
                <xdr:rowOff>47625</xdr:rowOff>
              </from>
              <to>
                <xdr:col>9</xdr:col>
                <xdr:colOff>1285875</xdr:colOff>
                <xdr:row>57</xdr:row>
                <xdr:rowOff>419100</xdr:rowOff>
              </to>
            </anchor>
          </controlPr>
        </control>
      </mc:Choice>
      <mc:Fallback>
        <control shapeId="4102" r:id="rId10" name="Zadanie4"/>
      </mc:Fallback>
    </mc:AlternateContent>
    <mc:AlternateContent xmlns:mc="http://schemas.openxmlformats.org/markup-compatibility/2006">
      <mc:Choice Requires="x14">
        <control shapeId="4101" r:id="rId12" name="Zadanie3">
          <controlPr locked="0" defaultSize="0" autoLine="0" linkedCell="T57" r:id="rId13">
            <anchor moveWithCells="1">
              <from>
                <xdr:col>9</xdr:col>
                <xdr:colOff>104775</xdr:colOff>
                <xdr:row>56</xdr:row>
                <xdr:rowOff>28575</xdr:rowOff>
              </from>
              <to>
                <xdr:col>9</xdr:col>
                <xdr:colOff>1323975</xdr:colOff>
                <xdr:row>56</xdr:row>
                <xdr:rowOff>266700</xdr:rowOff>
              </to>
            </anchor>
          </controlPr>
        </control>
      </mc:Choice>
      <mc:Fallback>
        <control shapeId="4101" r:id="rId12" name="Zadanie3"/>
      </mc:Fallback>
    </mc:AlternateContent>
    <mc:AlternateContent xmlns:mc="http://schemas.openxmlformats.org/markup-compatibility/2006">
      <mc:Choice Requires="x14">
        <control shapeId="4100" r:id="rId14" name="Zadanie2">
          <controlPr locked="0" defaultSize="0" autoLine="0" linkedCell="T56" r:id="rId15">
            <anchor moveWithCells="1">
              <from>
                <xdr:col>9</xdr:col>
                <xdr:colOff>104775</xdr:colOff>
                <xdr:row>55</xdr:row>
                <xdr:rowOff>47625</xdr:rowOff>
              </from>
              <to>
                <xdr:col>9</xdr:col>
                <xdr:colOff>1581150</xdr:colOff>
                <xdr:row>55</xdr:row>
                <xdr:rowOff>266700</xdr:rowOff>
              </to>
            </anchor>
          </controlPr>
        </control>
      </mc:Choice>
      <mc:Fallback>
        <control shapeId="4100" r:id="rId14" name="Zadanie2"/>
      </mc:Fallback>
    </mc:AlternateContent>
    <mc:AlternateContent xmlns:mc="http://schemas.openxmlformats.org/markup-compatibility/2006">
      <mc:Choice Requires="x14">
        <control shapeId="4099" r:id="rId16" name="Zadanie1">
          <controlPr locked="0" defaultSize="0" autoLine="0" linkedCell="T55" r:id="rId17">
            <anchor moveWithCells="1">
              <from>
                <xdr:col>9</xdr:col>
                <xdr:colOff>104775</xdr:colOff>
                <xdr:row>54</xdr:row>
                <xdr:rowOff>38100</xdr:rowOff>
              </from>
              <to>
                <xdr:col>9</xdr:col>
                <xdr:colOff>1485900</xdr:colOff>
                <xdr:row>54</xdr:row>
                <xdr:rowOff>285750</xdr:rowOff>
              </to>
            </anchor>
          </controlPr>
        </control>
      </mc:Choice>
      <mc:Fallback>
        <control shapeId="4099" r:id="rId16" name="Zadanie1"/>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20"/>
  <dimension ref="A1:J13"/>
  <sheetViews>
    <sheetView workbookViewId="0">
      <selection activeCell="A8" sqref="A8"/>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Oferty'!D37</f>
        <v>0</v>
      </c>
      <c r="G1" s="245" t="s">
        <v>109</v>
      </c>
      <c r="H1" s="245"/>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dimension ref="A1:F35"/>
  <sheetViews>
    <sheetView workbookViewId="0">
      <selection activeCell="H5" sqref="H5"/>
    </sheetView>
  </sheetViews>
  <sheetFormatPr defaultRowHeight="15" x14ac:dyDescent="0.25"/>
  <cols>
    <col min="1" max="1" width="7.42578125" customWidth="1"/>
    <col min="2" max="2" width="25.28515625" customWidth="1"/>
    <col min="3" max="3" width="40.28515625" customWidth="1"/>
    <col min="4" max="4" width="18.42578125" customWidth="1"/>
    <col min="5" max="5" width="8.7109375" style="27"/>
    <col min="6" max="6" width="8.7109375" style="28"/>
  </cols>
  <sheetData>
    <row r="1" spans="1:6" ht="48" x14ac:dyDescent="0.25">
      <c r="A1" s="1">
        <v>1</v>
      </c>
      <c r="B1" s="2" t="s">
        <v>8</v>
      </c>
      <c r="C1" s="2" t="s">
        <v>9</v>
      </c>
      <c r="D1" s="3" t="s">
        <v>10</v>
      </c>
      <c r="E1" s="24"/>
      <c r="F1" s="25"/>
    </row>
    <row r="2" spans="1:6" ht="48" x14ac:dyDescent="0.25">
      <c r="A2" s="1">
        <v>2</v>
      </c>
      <c r="B2" s="2" t="s">
        <v>11</v>
      </c>
      <c r="C2" s="2" t="s">
        <v>12</v>
      </c>
      <c r="D2" s="3" t="s">
        <v>10</v>
      </c>
      <c r="E2" s="24"/>
      <c r="F2" s="25"/>
    </row>
    <row r="3" spans="1:6" ht="48" x14ac:dyDescent="0.25">
      <c r="A3" s="1">
        <v>3</v>
      </c>
      <c r="B3" s="2" t="s">
        <v>13</v>
      </c>
      <c r="C3" s="2" t="s">
        <v>14</v>
      </c>
      <c r="D3" s="3" t="s">
        <v>15</v>
      </c>
      <c r="E3" s="24"/>
      <c r="F3" s="25"/>
    </row>
    <row r="4" spans="1:6" ht="48" x14ac:dyDescent="0.25">
      <c r="A4" s="1">
        <v>4</v>
      </c>
      <c r="B4" s="2" t="s">
        <v>16</v>
      </c>
      <c r="C4" s="2" t="s">
        <v>17</v>
      </c>
      <c r="D4" s="3" t="s">
        <v>15</v>
      </c>
      <c r="E4" s="24"/>
      <c r="F4" s="25"/>
    </row>
    <row r="5" spans="1:6" ht="72" x14ac:dyDescent="0.25">
      <c r="A5" s="1">
        <v>5</v>
      </c>
      <c r="B5" s="2" t="s">
        <v>18</v>
      </c>
      <c r="C5" s="2" t="s">
        <v>19</v>
      </c>
      <c r="D5" s="3" t="s">
        <v>20</v>
      </c>
      <c r="E5" s="24"/>
      <c r="F5" s="25"/>
    </row>
    <row r="6" spans="1:6" ht="72" x14ac:dyDescent="0.25">
      <c r="A6" s="1">
        <v>6</v>
      </c>
      <c r="B6" s="4" t="s">
        <v>21</v>
      </c>
      <c r="C6" s="4" t="s">
        <v>22</v>
      </c>
      <c r="D6" s="5" t="s">
        <v>23</v>
      </c>
      <c r="E6" s="24"/>
      <c r="F6" s="25"/>
    </row>
    <row r="7" spans="1:6" ht="60" x14ac:dyDescent="0.25">
      <c r="A7" s="1">
        <v>7</v>
      </c>
      <c r="B7" s="4" t="s">
        <v>24</v>
      </c>
      <c r="C7" s="4" t="s">
        <v>25</v>
      </c>
      <c r="D7" s="5" t="s">
        <v>26</v>
      </c>
      <c r="E7" s="24"/>
      <c r="F7" s="25"/>
    </row>
    <row r="8" spans="1:6" ht="72" x14ac:dyDescent="0.25">
      <c r="A8" s="1">
        <v>8</v>
      </c>
      <c r="B8" s="4" t="s">
        <v>27</v>
      </c>
      <c r="C8" s="4" t="s">
        <v>28</v>
      </c>
      <c r="D8" s="5" t="s">
        <v>29</v>
      </c>
      <c r="E8" s="24"/>
      <c r="F8" s="25"/>
    </row>
    <row r="9" spans="1:6" ht="60" x14ac:dyDescent="0.25">
      <c r="A9" s="1">
        <v>9</v>
      </c>
      <c r="B9" s="4" t="s">
        <v>30</v>
      </c>
      <c r="C9" s="4" t="s">
        <v>31</v>
      </c>
      <c r="D9" s="5" t="s">
        <v>32</v>
      </c>
      <c r="E9" s="24"/>
      <c r="F9" s="25"/>
    </row>
    <row r="10" spans="1:6" ht="60" x14ac:dyDescent="0.25">
      <c r="A10" s="1">
        <v>10</v>
      </c>
      <c r="B10" s="2" t="s">
        <v>33</v>
      </c>
      <c r="C10" s="2" t="s">
        <v>34</v>
      </c>
      <c r="D10" s="3" t="s">
        <v>35</v>
      </c>
      <c r="E10" s="24"/>
      <c r="F10" s="25"/>
    </row>
    <row r="11" spans="1:6" ht="60" x14ac:dyDescent="0.25">
      <c r="A11" s="1">
        <v>11</v>
      </c>
      <c r="B11" s="2" t="s">
        <v>36</v>
      </c>
      <c r="C11" s="2" t="s">
        <v>37</v>
      </c>
      <c r="D11" s="3" t="s">
        <v>35</v>
      </c>
      <c r="E11" s="24"/>
      <c r="F11" s="25"/>
    </row>
    <row r="12" spans="1:6" ht="60" x14ac:dyDescent="0.25">
      <c r="A12" s="1">
        <v>12</v>
      </c>
      <c r="B12" s="2" t="s">
        <v>38</v>
      </c>
      <c r="C12" s="2" t="s">
        <v>39</v>
      </c>
      <c r="D12" s="3" t="s">
        <v>40</v>
      </c>
      <c r="E12" s="24"/>
      <c r="F12" s="25"/>
    </row>
    <row r="13" spans="1:6" ht="60" x14ac:dyDescent="0.25">
      <c r="A13" s="1">
        <v>13</v>
      </c>
      <c r="B13" s="2" t="s">
        <v>41</v>
      </c>
      <c r="C13" s="2" t="s">
        <v>42</v>
      </c>
      <c r="D13" s="3" t="s">
        <v>40</v>
      </c>
      <c r="E13" s="24"/>
      <c r="F13" s="25"/>
    </row>
    <row r="14" spans="1:6" ht="60" x14ac:dyDescent="0.25">
      <c r="A14" s="1">
        <v>14</v>
      </c>
      <c r="B14" s="2" t="s">
        <v>43</v>
      </c>
      <c r="C14" s="2" t="s">
        <v>44</v>
      </c>
      <c r="D14" s="3" t="s">
        <v>40</v>
      </c>
      <c r="E14" s="24"/>
      <c r="F14" s="25"/>
    </row>
    <row r="15" spans="1:6" ht="60" x14ac:dyDescent="0.25">
      <c r="A15" s="1">
        <v>15</v>
      </c>
      <c r="B15" s="2" t="s">
        <v>45</v>
      </c>
      <c r="C15" s="2" t="s">
        <v>46</v>
      </c>
      <c r="D15" s="3" t="s">
        <v>40</v>
      </c>
      <c r="E15" s="24"/>
      <c r="F15" s="25"/>
    </row>
    <row r="16" spans="1:6" ht="36" x14ac:dyDescent="0.25">
      <c r="A16" s="1">
        <v>16</v>
      </c>
      <c r="B16" s="2" t="s">
        <v>47</v>
      </c>
      <c r="C16" s="2" t="s">
        <v>48</v>
      </c>
      <c r="D16" s="3" t="s">
        <v>49</v>
      </c>
      <c r="E16" s="24"/>
      <c r="F16" s="25"/>
    </row>
    <row r="17" spans="1:6" ht="36" x14ac:dyDescent="0.25">
      <c r="A17" s="1">
        <v>17</v>
      </c>
      <c r="B17" s="2" t="s">
        <v>50</v>
      </c>
      <c r="C17" s="2" t="s">
        <v>51</v>
      </c>
      <c r="D17" s="3" t="s">
        <v>52</v>
      </c>
      <c r="E17" s="24"/>
      <c r="F17" s="25"/>
    </row>
    <row r="18" spans="1:6" ht="48" x14ac:dyDescent="0.25">
      <c r="A18" s="1">
        <v>18</v>
      </c>
      <c r="B18" s="2" t="s">
        <v>53</v>
      </c>
      <c r="C18" s="2" t="s">
        <v>54</v>
      </c>
      <c r="D18" s="3" t="s">
        <v>55</v>
      </c>
      <c r="E18" s="24"/>
      <c r="F18" s="25"/>
    </row>
    <row r="19" spans="1:6" ht="48" x14ac:dyDescent="0.25">
      <c r="A19" s="1">
        <v>19</v>
      </c>
      <c r="B19" s="2" t="s">
        <v>56</v>
      </c>
      <c r="C19" s="2" t="s">
        <v>57</v>
      </c>
      <c r="D19" s="3" t="s">
        <v>58</v>
      </c>
      <c r="E19" s="24"/>
      <c r="F19" s="25"/>
    </row>
    <row r="20" spans="1:6" ht="60" x14ac:dyDescent="0.25">
      <c r="A20" s="1">
        <v>20</v>
      </c>
      <c r="B20" s="2" t="s">
        <v>59</v>
      </c>
      <c r="C20" s="2" t="s">
        <v>60</v>
      </c>
      <c r="D20" s="3" t="s">
        <v>20</v>
      </c>
      <c r="E20" s="24"/>
      <c r="F20" s="25"/>
    </row>
    <row r="21" spans="1:6" ht="48" x14ac:dyDescent="0.25">
      <c r="A21" s="1">
        <v>21</v>
      </c>
      <c r="B21" s="2" t="s">
        <v>61</v>
      </c>
      <c r="C21" s="2" t="s">
        <v>62</v>
      </c>
      <c r="D21" s="3" t="s">
        <v>49</v>
      </c>
      <c r="E21" s="24"/>
      <c r="F21" s="25"/>
    </row>
    <row r="22" spans="1:6" ht="36" x14ac:dyDescent="0.25">
      <c r="A22" s="1">
        <v>22</v>
      </c>
      <c r="B22" s="2" t="s">
        <v>63</v>
      </c>
      <c r="C22" s="2" t="s">
        <v>64</v>
      </c>
      <c r="D22" s="3" t="s">
        <v>15</v>
      </c>
      <c r="E22" s="24"/>
      <c r="F22" s="25"/>
    </row>
    <row r="23" spans="1:6" ht="36" x14ac:dyDescent="0.25">
      <c r="A23" s="1">
        <v>23</v>
      </c>
      <c r="B23" s="2" t="s">
        <v>65</v>
      </c>
      <c r="C23" s="2" t="s">
        <v>66</v>
      </c>
      <c r="D23" s="3" t="s">
        <v>15</v>
      </c>
      <c r="E23" s="24"/>
      <c r="F23" s="25"/>
    </row>
    <row r="24" spans="1:6" ht="36" x14ac:dyDescent="0.25">
      <c r="A24" s="1">
        <v>24</v>
      </c>
      <c r="B24" s="2" t="s">
        <v>67</v>
      </c>
      <c r="C24" s="2" t="s">
        <v>68</v>
      </c>
      <c r="D24" s="3" t="s">
        <v>15</v>
      </c>
      <c r="E24" s="24"/>
      <c r="F24" s="25"/>
    </row>
    <row r="25" spans="1:6" ht="36" x14ac:dyDescent="0.25">
      <c r="A25" s="1">
        <v>25</v>
      </c>
      <c r="B25" s="2" t="s">
        <v>69</v>
      </c>
      <c r="C25" s="2" t="s">
        <v>70</v>
      </c>
      <c r="D25" s="3" t="s">
        <v>15</v>
      </c>
      <c r="E25" s="24"/>
      <c r="F25" s="25"/>
    </row>
    <row r="26" spans="1:6" ht="36" x14ac:dyDescent="0.25">
      <c r="A26" s="1">
        <v>26</v>
      </c>
      <c r="B26" s="6" t="s">
        <v>71</v>
      </c>
      <c r="C26" s="2" t="s">
        <v>72</v>
      </c>
      <c r="D26" s="3" t="s">
        <v>15</v>
      </c>
      <c r="E26" s="24"/>
      <c r="F26" s="25"/>
    </row>
    <row r="27" spans="1:6" ht="48" x14ac:dyDescent="0.25">
      <c r="A27" s="1">
        <v>27</v>
      </c>
      <c r="B27" s="7" t="s">
        <v>73</v>
      </c>
      <c r="C27" s="7" t="s">
        <v>74</v>
      </c>
      <c r="D27" s="7" t="s">
        <v>75</v>
      </c>
      <c r="E27" s="24"/>
      <c r="F27" s="25"/>
    </row>
    <row r="28" spans="1:6" ht="48" x14ac:dyDescent="0.25">
      <c r="A28" s="1">
        <v>28</v>
      </c>
      <c r="B28" s="8" t="s">
        <v>76</v>
      </c>
      <c r="C28" s="8" t="s">
        <v>77</v>
      </c>
      <c r="D28" s="8" t="s">
        <v>78</v>
      </c>
      <c r="E28" s="24"/>
      <c r="F28" s="25"/>
    </row>
    <row r="29" spans="1:6" ht="24" x14ac:dyDescent="0.25">
      <c r="A29" s="1">
        <v>29</v>
      </c>
      <c r="B29" s="9" t="s">
        <v>79</v>
      </c>
      <c r="C29" s="9" t="s">
        <v>80</v>
      </c>
      <c r="D29" s="10" t="s">
        <v>81</v>
      </c>
      <c r="E29" s="24"/>
      <c r="F29" s="25"/>
    </row>
    <row r="30" spans="1:6" ht="24" x14ac:dyDescent="0.25">
      <c r="A30" s="1">
        <v>30</v>
      </c>
      <c r="B30" s="9" t="s">
        <v>82</v>
      </c>
      <c r="C30" s="9" t="s">
        <v>83</v>
      </c>
      <c r="D30" s="10" t="s">
        <v>81</v>
      </c>
      <c r="E30" s="24"/>
      <c r="F30" s="25"/>
    </row>
    <row r="34" spans="2:4" ht="41.1" customHeight="1" x14ac:dyDescent="0.25">
      <c r="B34" s="11"/>
      <c r="C34" s="210"/>
      <c r="D34" s="211"/>
    </row>
    <row r="35" spans="2:4" ht="22.35" customHeight="1" x14ac:dyDescent="0.25">
      <c r="B35" s="12" t="s">
        <v>97</v>
      </c>
      <c r="C35" s="212" t="s">
        <v>98</v>
      </c>
      <c r="D35" s="212"/>
    </row>
  </sheetData>
  <protectedRanges>
    <protectedRange sqref="B34:D34" name="Rozstęp1_1_2"/>
  </protectedRanges>
  <mergeCells count="2">
    <mergeCell ref="C34:D34"/>
    <mergeCell ref="C35:D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dimension ref="A1:F12"/>
  <sheetViews>
    <sheetView workbookViewId="0">
      <selection activeCell="E1" sqref="E1:F1048576"/>
    </sheetView>
  </sheetViews>
  <sheetFormatPr defaultRowHeight="15" x14ac:dyDescent="0.25"/>
  <cols>
    <col min="1" max="1" width="15.5703125" customWidth="1"/>
    <col min="2" max="4" width="25.5703125" customWidth="1"/>
    <col min="5" max="5" width="11" style="27" bestFit="1" customWidth="1"/>
    <col min="6" max="6" width="10" style="28" bestFit="1" customWidth="1"/>
  </cols>
  <sheetData>
    <row r="1" spans="1:6" ht="50.65" customHeight="1" x14ac:dyDescent="0.25">
      <c r="A1" s="1">
        <v>1</v>
      </c>
      <c r="B1" s="6" t="s">
        <v>8</v>
      </c>
      <c r="C1" s="2" t="s">
        <v>9</v>
      </c>
      <c r="D1" s="3" t="s">
        <v>10</v>
      </c>
      <c r="E1" s="24"/>
      <c r="F1" s="25"/>
    </row>
    <row r="2" spans="1:6" ht="60" x14ac:dyDescent="0.25">
      <c r="A2" s="1">
        <v>2</v>
      </c>
      <c r="B2" s="6" t="s">
        <v>11</v>
      </c>
      <c r="C2" s="2" t="s">
        <v>12</v>
      </c>
      <c r="D2" s="3" t="s">
        <v>10</v>
      </c>
      <c r="E2" s="24"/>
      <c r="F2" s="25"/>
    </row>
    <row r="3" spans="1:6" ht="60" x14ac:dyDescent="0.25">
      <c r="A3" s="1">
        <v>3</v>
      </c>
      <c r="B3" s="6" t="s">
        <v>13</v>
      </c>
      <c r="C3" s="2" t="s">
        <v>14</v>
      </c>
      <c r="D3" s="3" t="s">
        <v>15</v>
      </c>
      <c r="E3" s="24"/>
      <c r="F3" s="25"/>
    </row>
    <row r="4" spans="1:6" ht="60" x14ac:dyDescent="0.25">
      <c r="A4" s="1">
        <v>4</v>
      </c>
      <c r="B4" s="6" t="s">
        <v>16</v>
      </c>
      <c r="C4" s="2" t="s">
        <v>17</v>
      </c>
      <c r="D4" s="3" t="s">
        <v>15</v>
      </c>
      <c r="E4" s="24"/>
      <c r="F4" s="25"/>
    </row>
    <row r="5" spans="1:6" ht="108" x14ac:dyDescent="0.25">
      <c r="A5" s="1">
        <v>5</v>
      </c>
      <c r="B5" s="6" t="s">
        <v>18</v>
      </c>
      <c r="C5" s="2" t="s">
        <v>19</v>
      </c>
      <c r="D5" s="3" t="s">
        <v>20</v>
      </c>
      <c r="E5" s="24"/>
      <c r="F5" s="25"/>
    </row>
    <row r="6" spans="1:6" ht="108" x14ac:dyDescent="0.25">
      <c r="A6" s="1">
        <v>6</v>
      </c>
      <c r="B6" s="6" t="s">
        <v>45</v>
      </c>
      <c r="C6" s="2" t="s">
        <v>46</v>
      </c>
      <c r="D6" s="3" t="s">
        <v>40</v>
      </c>
      <c r="E6" s="24"/>
      <c r="F6" s="25"/>
    </row>
    <row r="7" spans="1:6" ht="60" x14ac:dyDescent="0.25">
      <c r="A7" s="1">
        <v>7</v>
      </c>
      <c r="B7" s="6" t="s">
        <v>50</v>
      </c>
      <c r="C7" s="2" t="s">
        <v>51</v>
      </c>
      <c r="D7" s="3" t="s">
        <v>52</v>
      </c>
      <c r="E7" s="24"/>
      <c r="F7" s="25"/>
    </row>
    <row r="8" spans="1:6" ht="84" x14ac:dyDescent="0.25">
      <c r="A8" s="1">
        <v>8</v>
      </c>
      <c r="B8" s="6" t="s">
        <v>59</v>
      </c>
      <c r="C8" s="2" t="s">
        <v>60</v>
      </c>
      <c r="D8" s="3" t="s">
        <v>20</v>
      </c>
      <c r="E8" s="24"/>
      <c r="F8" s="25"/>
    </row>
    <row r="9" spans="1:6" ht="60" x14ac:dyDescent="0.25">
      <c r="A9" s="1">
        <v>9</v>
      </c>
      <c r="B9" s="6" t="s">
        <v>71</v>
      </c>
      <c r="C9" s="2" t="s">
        <v>72</v>
      </c>
      <c r="D9" s="3" t="s">
        <v>15</v>
      </c>
      <c r="E9" s="24"/>
      <c r="F9" s="25"/>
    </row>
    <row r="10" spans="1:6" ht="84" x14ac:dyDescent="0.25">
      <c r="A10" s="1">
        <v>10</v>
      </c>
      <c r="B10" s="6" t="s">
        <v>76</v>
      </c>
      <c r="C10" s="2" t="s">
        <v>77</v>
      </c>
      <c r="D10" s="3" t="s">
        <v>78</v>
      </c>
      <c r="E10" s="24"/>
      <c r="F10" s="25"/>
    </row>
    <row r="11" spans="1:6" ht="48" x14ac:dyDescent="0.25">
      <c r="A11" s="1">
        <v>11</v>
      </c>
      <c r="B11" s="6" t="s">
        <v>79</v>
      </c>
      <c r="C11" s="2" t="s">
        <v>80</v>
      </c>
      <c r="D11" s="3" t="s">
        <v>81</v>
      </c>
      <c r="E11" s="24"/>
      <c r="F11" s="25"/>
    </row>
    <row r="12" spans="1:6" ht="48" x14ac:dyDescent="0.25">
      <c r="A12" s="1">
        <v>12</v>
      </c>
      <c r="B12" s="6" t="s">
        <v>82</v>
      </c>
      <c r="C12" s="2" t="s">
        <v>83</v>
      </c>
      <c r="D12" s="3" t="s">
        <v>81</v>
      </c>
      <c r="E12" s="24"/>
      <c r="F12" s="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dimension ref="A1:F21"/>
  <sheetViews>
    <sheetView topLeftCell="A16" workbookViewId="0">
      <selection activeCell="E7" sqref="E1:F1048576"/>
    </sheetView>
  </sheetViews>
  <sheetFormatPr defaultRowHeight="15" x14ac:dyDescent="0.25"/>
  <cols>
    <col min="1" max="1" width="15.5703125" customWidth="1"/>
    <col min="2" max="4" width="40.28515625" customWidth="1"/>
    <col min="5" max="5" width="8.7109375" style="27"/>
    <col min="6" max="6" width="8.7109375" style="28"/>
  </cols>
  <sheetData>
    <row r="1" spans="1:6" ht="48" x14ac:dyDescent="0.25">
      <c r="A1" s="1">
        <v>1</v>
      </c>
      <c r="B1" s="2" t="s">
        <v>8</v>
      </c>
      <c r="C1" s="2" t="s">
        <v>9</v>
      </c>
      <c r="D1" s="3" t="s">
        <v>10</v>
      </c>
      <c r="E1" s="24"/>
      <c r="F1" s="25"/>
    </row>
    <row r="2" spans="1:6" ht="48" x14ac:dyDescent="0.25">
      <c r="A2" s="1">
        <v>2</v>
      </c>
      <c r="B2" s="2" t="s">
        <v>11</v>
      </c>
      <c r="C2" s="2" t="s">
        <v>12</v>
      </c>
      <c r="D2" s="3" t="s">
        <v>10</v>
      </c>
      <c r="E2" s="24"/>
      <c r="F2" s="25"/>
    </row>
    <row r="3" spans="1:6" ht="48" x14ac:dyDescent="0.25">
      <c r="A3" s="1">
        <v>3</v>
      </c>
      <c r="B3" s="2" t="s">
        <v>13</v>
      </c>
      <c r="C3" s="2" t="s">
        <v>14</v>
      </c>
      <c r="D3" s="3" t="s">
        <v>15</v>
      </c>
      <c r="E3" s="24"/>
      <c r="F3" s="25"/>
    </row>
    <row r="4" spans="1:6" ht="48" x14ac:dyDescent="0.25">
      <c r="A4" s="1">
        <v>4</v>
      </c>
      <c r="B4" s="2" t="s">
        <v>16</v>
      </c>
      <c r="C4" s="2" t="s">
        <v>17</v>
      </c>
      <c r="D4" s="3" t="s">
        <v>15</v>
      </c>
      <c r="E4" s="24"/>
      <c r="F4" s="25"/>
    </row>
    <row r="5" spans="1:6" ht="72" x14ac:dyDescent="0.25">
      <c r="A5" s="1">
        <v>5</v>
      </c>
      <c r="B5" s="2" t="s">
        <v>18</v>
      </c>
      <c r="C5" s="2" t="s">
        <v>19</v>
      </c>
      <c r="D5" s="3" t="s">
        <v>20</v>
      </c>
      <c r="E5" s="24"/>
      <c r="F5" s="25"/>
    </row>
    <row r="6" spans="1:6" ht="72" x14ac:dyDescent="0.25">
      <c r="A6" s="1">
        <v>6</v>
      </c>
      <c r="B6" s="4" t="s">
        <v>27</v>
      </c>
      <c r="C6" s="4" t="s">
        <v>28</v>
      </c>
      <c r="D6" s="5" t="s">
        <v>29</v>
      </c>
      <c r="E6" s="24"/>
      <c r="F6" s="25"/>
    </row>
    <row r="7" spans="1:6" ht="60" x14ac:dyDescent="0.25">
      <c r="A7" s="1">
        <v>7</v>
      </c>
      <c r="B7" s="4" t="s">
        <v>30</v>
      </c>
      <c r="C7" s="4" t="s">
        <v>31</v>
      </c>
      <c r="D7" s="5" t="s">
        <v>32</v>
      </c>
      <c r="E7" s="24"/>
      <c r="F7" s="25"/>
    </row>
    <row r="8" spans="1:6" ht="36" x14ac:dyDescent="0.25">
      <c r="A8" s="1">
        <v>8</v>
      </c>
      <c r="B8" s="2" t="s">
        <v>47</v>
      </c>
      <c r="C8" s="2" t="s">
        <v>48</v>
      </c>
      <c r="D8" s="3" t="s">
        <v>49</v>
      </c>
      <c r="E8" s="24"/>
      <c r="F8" s="25"/>
    </row>
    <row r="9" spans="1:6" ht="36" x14ac:dyDescent="0.25">
      <c r="A9" s="1">
        <v>9</v>
      </c>
      <c r="B9" s="2" t="s">
        <v>50</v>
      </c>
      <c r="C9" s="2" t="s">
        <v>51</v>
      </c>
      <c r="D9" s="3" t="s">
        <v>52</v>
      </c>
      <c r="E9" s="24"/>
      <c r="F9" s="25"/>
    </row>
    <row r="10" spans="1:6" ht="48" x14ac:dyDescent="0.25">
      <c r="A10" s="1">
        <v>10</v>
      </c>
      <c r="B10" s="2" t="s">
        <v>53</v>
      </c>
      <c r="C10" s="2" t="s">
        <v>54</v>
      </c>
      <c r="D10" s="3" t="s">
        <v>55</v>
      </c>
      <c r="E10" s="24"/>
      <c r="F10" s="25"/>
    </row>
    <row r="11" spans="1:6" ht="48" x14ac:dyDescent="0.25">
      <c r="A11" s="1">
        <v>11</v>
      </c>
      <c r="B11" s="2" t="s">
        <v>56</v>
      </c>
      <c r="C11" s="2" t="s">
        <v>57</v>
      </c>
      <c r="D11" s="3" t="s">
        <v>58</v>
      </c>
      <c r="E11" s="24"/>
      <c r="F11" s="25"/>
    </row>
    <row r="12" spans="1:6" ht="60" x14ac:dyDescent="0.25">
      <c r="A12" s="1">
        <v>12</v>
      </c>
      <c r="B12" s="2" t="s">
        <v>59</v>
      </c>
      <c r="C12" s="2" t="s">
        <v>60</v>
      </c>
      <c r="D12" s="3" t="s">
        <v>20</v>
      </c>
      <c r="E12" s="24"/>
      <c r="F12" s="25"/>
    </row>
    <row r="13" spans="1:6" ht="48" x14ac:dyDescent="0.25">
      <c r="A13" s="1">
        <v>13</v>
      </c>
      <c r="B13" s="2" t="s">
        <v>61</v>
      </c>
      <c r="C13" s="2" t="s">
        <v>62</v>
      </c>
      <c r="D13" s="3" t="s">
        <v>49</v>
      </c>
      <c r="E13" s="24"/>
      <c r="F13" s="25"/>
    </row>
    <row r="14" spans="1:6" ht="36" x14ac:dyDescent="0.25">
      <c r="A14" s="1">
        <v>14</v>
      </c>
      <c r="B14" s="2" t="s">
        <v>63</v>
      </c>
      <c r="C14" s="2" t="s">
        <v>64</v>
      </c>
      <c r="D14" s="3" t="s">
        <v>15</v>
      </c>
      <c r="E14" s="24"/>
      <c r="F14" s="25"/>
    </row>
    <row r="15" spans="1:6" ht="36" x14ac:dyDescent="0.25">
      <c r="A15" s="1">
        <v>15</v>
      </c>
      <c r="B15" s="2" t="s">
        <v>65</v>
      </c>
      <c r="C15" s="2" t="s">
        <v>66</v>
      </c>
      <c r="D15" s="3" t="s">
        <v>15</v>
      </c>
      <c r="E15" s="24"/>
      <c r="F15" s="25"/>
    </row>
    <row r="16" spans="1:6" ht="36" x14ac:dyDescent="0.25">
      <c r="A16" s="1">
        <v>16</v>
      </c>
      <c r="B16" s="2" t="s">
        <v>67</v>
      </c>
      <c r="C16" s="2" t="s">
        <v>68</v>
      </c>
      <c r="D16" s="3" t="s">
        <v>15</v>
      </c>
      <c r="E16" s="24"/>
      <c r="F16" s="25"/>
    </row>
    <row r="17" spans="1:6" ht="36" x14ac:dyDescent="0.25">
      <c r="A17" s="1">
        <v>17</v>
      </c>
      <c r="B17" s="2" t="s">
        <v>69</v>
      </c>
      <c r="C17" s="2" t="s">
        <v>70</v>
      </c>
      <c r="D17" s="3" t="s">
        <v>15</v>
      </c>
      <c r="E17" s="24"/>
      <c r="F17" s="25"/>
    </row>
    <row r="18" spans="1:6" ht="36" x14ac:dyDescent="0.25">
      <c r="A18" s="1">
        <v>18</v>
      </c>
      <c r="B18" s="6" t="s">
        <v>71</v>
      </c>
      <c r="C18" s="2" t="s">
        <v>72</v>
      </c>
      <c r="D18" s="3" t="s">
        <v>15</v>
      </c>
      <c r="E18" s="24"/>
      <c r="F18" s="25"/>
    </row>
    <row r="19" spans="1:6" ht="48" x14ac:dyDescent="0.25">
      <c r="A19" s="1">
        <v>19</v>
      </c>
      <c r="B19" s="7" t="s">
        <v>73</v>
      </c>
      <c r="C19" s="7" t="s">
        <v>74</v>
      </c>
      <c r="D19" s="7" t="s">
        <v>75</v>
      </c>
      <c r="E19" s="24"/>
      <c r="F19" s="25"/>
    </row>
    <row r="20" spans="1:6" ht="24" x14ac:dyDescent="0.25">
      <c r="A20" s="1">
        <v>20</v>
      </c>
      <c r="B20" s="9" t="s">
        <v>79</v>
      </c>
      <c r="C20" s="9" t="s">
        <v>80</v>
      </c>
      <c r="D20" s="10" t="s">
        <v>81</v>
      </c>
      <c r="E20" s="24"/>
      <c r="F20" s="25"/>
    </row>
    <row r="21" spans="1:6" ht="24" x14ac:dyDescent="0.25">
      <c r="A21" s="1">
        <v>21</v>
      </c>
      <c r="B21" s="9" t="s">
        <v>82</v>
      </c>
      <c r="C21" s="9" t="s">
        <v>83</v>
      </c>
      <c r="D21" s="10" t="s">
        <v>81</v>
      </c>
      <c r="E21" s="24"/>
      <c r="F21" s="2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dimension ref="A1:G13"/>
  <sheetViews>
    <sheetView topLeftCell="A7" workbookViewId="0">
      <selection activeCell="E7" sqref="E1:F1048576"/>
    </sheetView>
  </sheetViews>
  <sheetFormatPr defaultRowHeight="15" x14ac:dyDescent="0.25"/>
  <cols>
    <col min="1" max="1" width="15.5703125" customWidth="1"/>
    <col min="2" max="4" width="40.28515625" customWidth="1"/>
    <col min="5" max="5" width="8.7109375" style="27"/>
    <col min="6" max="6" width="8.7109375" style="28"/>
  </cols>
  <sheetData>
    <row r="1" spans="1:7" ht="48" x14ac:dyDescent="0.25">
      <c r="A1" s="1">
        <v>1</v>
      </c>
      <c r="B1" s="2" t="s">
        <v>8</v>
      </c>
      <c r="C1" s="2" t="s">
        <v>9</v>
      </c>
      <c r="D1" s="2" t="s">
        <v>10</v>
      </c>
      <c r="E1" s="24"/>
      <c r="F1" s="25"/>
    </row>
    <row r="2" spans="1:7" ht="48" x14ac:dyDescent="0.25">
      <c r="A2" s="1">
        <v>2</v>
      </c>
      <c r="B2" s="2" t="s">
        <v>11</v>
      </c>
      <c r="C2" s="2" t="s">
        <v>12</v>
      </c>
      <c r="D2" s="2" t="s">
        <v>10</v>
      </c>
      <c r="E2" s="24"/>
      <c r="F2" s="25"/>
    </row>
    <row r="3" spans="1:7" ht="48" x14ac:dyDescent="0.25">
      <c r="A3" s="1">
        <v>3</v>
      </c>
      <c r="B3" s="2" t="s">
        <v>13</v>
      </c>
      <c r="C3" s="2" t="s">
        <v>14</v>
      </c>
      <c r="D3" s="2" t="s">
        <v>15</v>
      </c>
      <c r="E3" s="24"/>
      <c r="F3" s="25"/>
      <c r="G3" s="13"/>
    </row>
    <row r="4" spans="1:7" ht="48" x14ac:dyDescent="0.25">
      <c r="A4" s="1">
        <v>4</v>
      </c>
      <c r="B4" s="2" t="s">
        <v>16</v>
      </c>
      <c r="C4" s="2" t="s">
        <v>17</v>
      </c>
      <c r="D4" s="2" t="s">
        <v>15</v>
      </c>
      <c r="E4" s="24"/>
      <c r="F4" s="25"/>
      <c r="G4" s="13"/>
    </row>
    <row r="5" spans="1:7" ht="72" x14ac:dyDescent="0.25">
      <c r="A5" s="1">
        <v>5</v>
      </c>
      <c r="B5" s="2" t="s">
        <v>18</v>
      </c>
      <c r="C5" s="2" t="s">
        <v>19</v>
      </c>
      <c r="D5" s="2" t="s">
        <v>20</v>
      </c>
      <c r="E5" s="24"/>
      <c r="F5" s="25"/>
      <c r="G5" s="13"/>
    </row>
    <row r="6" spans="1:7" ht="60" x14ac:dyDescent="0.25">
      <c r="A6" s="1">
        <v>6</v>
      </c>
      <c r="B6" s="2" t="s">
        <v>59</v>
      </c>
      <c r="C6" s="2" t="s">
        <v>60</v>
      </c>
      <c r="D6" s="2" t="s">
        <v>20</v>
      </c>
      <c r="E6" s="24"/>
      <c r="F6" s="25"/>
      <c r="G6" s="13"/>
    </row>
    <row r="7" spans="1:7" ht="36" x14ac:dyDescent="0.25">
      <c r="A7" s="1">
        <v>7</v>
      </c>
      <c r="B7" s="2" t="s">
        <v>63</v>
      </c>
      <c r="C7" s="2" t="s">
        <v>64</v>
      </c>
      <c r="D7" s="2" t="s">
        <v>15</v>
      </c>
      <c r="E7" s="24"/>
      <c r="F7" s="25"/>
      <c r="G7" s="13"/>
    </row>
    <row r="8" spans="1:7" ht="36" x14ac:dyDescent="0.25">
      <c r="A8" s="1">
        <v>8</v>
      </c>
      <c r="B8" s="2" t="s">
        <v>65</v>
      </c>
      <c r="C8" s="2" t="s">
        <v>66</v>
      </c>
      <c r="D8" s="2" t="s">
        <v>15</v>
      </c>
      <c r="E8" s="24"/>
      <c r="F8" s="25"/>
      <c r="G8" s="13"/>
    </row>
    <row r="9" spans="1:7" ht="36" x14ac:dyDescent="0.25">
      <c r="A9" s="1">
        <v>9</v>
      </c>
      <c r="B9" s="2" t="s">
        <v>67</v>
      </c>
      <c r="C9" s="2" t="s">
        <v>68</v>
      </c>
      <c r="D9" s="2" t="s">
        <v>15</v>
      </c>
      <c r="E9" s="24"/>
      <c r="F9" s="25"/>
      <c r="G9" s="13"/>
    </row>
    <row r="10" spans="1:7" ht="36" x14ac:dyDescent="0.25">
      <c r="A10" s="1">
        <v>10</v>
      </c>
      <c r="B10" s="6" t="s">
        <v>69</v>
      </c>
      <c r="C10" s="2" t="s">
        <v>70</v>
      </c>
      <c r="D10" s="2" t="s">
        <v>15</v>
      </c>
      <c r="E10" s="24"/>
      <c r="F10" s="25"/>
      <c r="G10" s="13"/>
    </row>
    <row r="11" spans="1:7" ht="36" x14ac:dyDescent="0.25">
      <c r="A11" s="1">
        <v>11</v>
      </c>
      <c r="B11" s="7" t="s">
        <v>71</v>
      </c>
      <c r="C11" s="2" t="s">
        <v>72</v>
      </c>
      <c r="D11" s="2" t="s">
        <v>15</v>
      </c>
      <c r="E11" s="24"/>
      <c r="F11" s="25"/>
      <c r="G11" s="13"/>
    </row>
    <row r="12" spans="1:7" ht="48" x14ac:dyDescent="0.25">
      <c r="A12" s="1">
        <v>12</v>
      </c>
      <c r="B12" s="8" t="s">
        <v>73</v>
      </c>
      <c r="C12" s="2" t="s">
        <v>74</v>
      </c>
      <c r="D12" s="2" t="s">
        <v>75</v>
      </c>
      <c r="E12" s="24"/>
      <c r="F12" s="25"/>
      <c r="G12" s="13"/>
    </row>
    <row r="13" spans="1:7" ht="24" x14ac:dyDescent="0.25">
      <c r="A13" s="1">
        <v>13</v>
      </c>
      <c r="B13" s="9" t="s">
        <v>79</v>
      </c>
      <c r="C13" s="9" t="s">
        <v>80</v>
      </c>
      <c r="D13" s="9" t="s">
        <v>81</v>
      </c>
      <c r="E13" s="24"/>
      <c r="F13" s="2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6">
    <pageSetUpPr fitToPage="1"/>
  </sheetPr>
  <dimension ref="A1:AD51"/>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D45" sqref="D45"/>
    </sheetView>
  </sheetViews>
  <sheetFormatPr defaultColWidth="9.140625" defaultRowHeight="15" x14ac:dyDescent="0.25"/>
  <cols>
    <col min="1" max="1" width="9.140625" style="51" hidden="1" customWidth="1"/>
    <col min="2" max="2" width="5.5703125" style="47" customWidth="1"/>
    <col min="3" max="3" width="58.7109375" style="51" customWidth="1"/>
    <col min="4" max="4" width="85.7109375" style="110" customWidth="1"/>
    <col min="5" max="5" width="20.7109375" style="51" customWidth="1"/>
    <col min="6" max="6" width="15.7109375" style="111" customWidth="1"/>
    <col min="7" max="8" width="15.7109375" style="47" customWidth="1"/>
    <col min="9" max="14" width="20.7109375" style="51" customWidth="1"/>
    <col min="15" max="15" width="20.7109375" style="79" customWidth="1"/>
    <col min="16" max="30" width="20.7109375" style="51" customWidth="1"/>
    <col min="31" max="16384" width="9.140625" style="51"/>
  </cols>
  <sheetData>
    <row r="1" spans="2:8" ht="18" customHeight="1" x14ac:dyDescent="0.25">
      <c r="B1" s="41" t="s">
        <v>189</v>
      </c>
      <c r="C1" s="48"/>
      <c r="D1" s="77"/>
      <c r="E1" s="48"/>
      <c r="F1" s="78"/>
      <c r="G1" s="48"/>
      <c r="H1" s="49"/>
    </row>
    <row r="2" spans="2:8" x14ac:dyDescent="0.25">
      <c r="B2" s="42"/>
      <c r="C2" s="53"/>
      <c r="D2" s="80"/>
      <c r="E2" s="53"/>
      <c r="F2" s="81"/>
      <c r="G2" s="53"/>
      <c r="H2" s="33"/>
    </row>
    <row r="3" spans="2:8" x14ac:dyDescent="0.25">
      <c r="B3" s="227" t="s">
        <v>146</v>
      </c>
      <c r="C3" s="228"/>
      <c r="D3" s="228"/>
      <c r="E3" s="228"/>
      <c r="F3" s="228"/>
      <c r="G3" s="228"/>
      <c r="H3" s="229"/>
    </row>
    <row r="4" spans="2:8" x14ac:dyDescent="0.25">
      <c r="B4" s="35"/>
      <c r="C4" s="32"/>
      <c r="D4" s="82"/>
      <c r="E4" s="32"/>
      <c r="F4" s="83"/>
      <c r="G4" s="32"/>
      <c r="H4" s="33"/>
    </row>
    <row r="5" spans="2:8" ht="36" customHeight="1" x14ac:dyDescent="0.25">
      <c r="B5" s="230">
        <f>'Załącznik 1 - Formularz Oferty'!C5</f>
        <v>0</v>
      </c>
      <c r="C5" s="231"/>
      <c r="D5" s="231"/>
      <c r="E5" s="231"/>
      <c r="F5" s="231"/>
      <c r="G5" s="231"/>
      <c r="H5" s="232"/>
    </row>
    <row r="6" spans="2:8" x14ac:dyDescent="0.25">
      <c r="B6" s="30"/>
      <c r="C6" s="31" t="s">
        <v>84</v>
      </c>
      <c r="D6" s="84"/>
      <c r="E6" s="31"/>
      <c r="F6" s="85"/>
      <c r="G6" s="32"/>
      <c r="H6" s="33"/>
    </row>
    <row r="7" spans="2:8" x14ac:dyDescent="0.25">
      <c r="B7" s="30"/>
      <c r="C7" s="31"/>
      <c r="D7" s="84"/>
      <c r="E7" s="31"/>
      <c r="F7" s="85"/>
      <c r="G7" s="32"/>
      <c r="H7" s="33"/>
    </row>
    <row r="8" spans="2:8" x14ac:dyDescent="0.25">
      <c r="B8" s="34" t="s">
        <v>85</v>
      </c>
      <c r="C8" s="31"/>
      <c r="D8" s="84"/>
      <c r="E8" s="31"/>
      <c r="F8" s="85"/>
      <c r="G8" s="32"/>
      <c r="H8" s="33"/>
    </row>
    <row r="9" spans="2:8" ht="38.25" customHeight="1" x14ac:dyDescent="0.25">
      <c r="B9" s="233">
        <f>'Załącznik 1 - Formularz Oferty'!C9</f>
        <v>0</v>
      </c>
      <c r="C9" s="234"/>
      <c r="D9" s="234"/>
      <c r="E9" s="234"/>
      <c r="F9" s="234"/>
      <c r="G9" s="234"/>
      <c r="H9" s="235"/>
    </row>
    <row r="10" spans="2:8" x14ac:dyDescent="0.25">
      <c r="B10" s="30"/>
      <c r="C10" s="31"/>
      <c r="D10" s="84"/>
      <c r="E10" s="31"/>
      <c r="F10" s="85"/>
      <c r="G10" s="32"/>
      <c r="H10" s="33"/>
    </row>
    <row r="11" spans="2:8" x14ac:dyDescent="0.25">
      <c r="B11" s="34" t="s">
        <v>86</v>
      </c>
      <c r="C11" s="31"/>
      <c r="D11" s="84"/>
      <c r="E11" s="31"/>
      <c r="F11" s="85"/>
      <c r="G11" s="32"/>
      <c r="H11" s="33"/>
    </row>
    <row r="12" spans="2:8" ht="32.25" customHeight="1" x14ac:dyDescent="0.25">
      <c r="B12" s="233">
        <f>'Załącznik 1 - Formularz Oferty'!C12</f>
        <v>0</v>
      </c>
      <c r="C12" s="234"/>
      <c r="D12" s="234"/>
      <c r="E12" s="234"/>
      <c r="F12" s="234"/>
      <c r="G12" s="234"/>
      <c r="H12" s="235"/>
    </row>
    <row r="13" spans="2:8" x14ac:dyDescent="0.25">
      <c r="B13" s="30"/>
      <c r="C13" s="31"/>
      <c r="D13" s="84"/>
      <c r="E13" s="31"/>
      <c r="F13" s="85"/>
      <c r="G13" s="32"/>
      <c r="H13" s="33"/>
    </row>
    <row r="14" spans="2:8" x14ac:dyDescent="0.25">
      <c r="B14" s="34" t="s">
        <v>87</v>
      </c>
      <c r="C14" s="31"/>
      <c r="D14" s="84"/>
      <c r="E14" s="31"/>
      <c r="F14" s="85"/>
      <c r="G14" s="32"/>
      <c r="H14" s="33"/>
    </row>
    <row r="15" spans="2:8" x14ac:dyDescent="0.25">
      <c r="B15" s="236" t="s">
        <v>190</v>
      </c>
      <c r="C15" s="237"/>
      <c r="D15" s="237"/>
      <c r="E15" s="237"/>
      <c r="F15" s="237"/>
      <c r="G15" s="237"/>
      <c r="H15" s="238"/>
    </row>
    <row r="16" spans="2:8" x14ac:dyDescent="0.25">
      <c r="B16" s="86"/>
      <c r="C16" s="53"/>
      <c r="D16" s="80"/>
      <c r="E16" s="53"/>
      <c r="F16" s="81"/>
      <c r="G16" s="87"/>
      <c r="H16" s="88"/>
    </row>
    <row r="17" spans="2:30" ht="15.75" x14ac:dyDescent="0.25">
      <c r="B17" s="221" t="s">
        <v>100</v>
      </c>
      <c r="C17" s="222"/>
      <c r="D17" s="222"/>
      <c r="E17" s="222"/>
      <c r="F17" s="222"/>
      <c r="G17" s="222"/>
      <c r="H17" s="223"/>
    </row>
    <row r="18" spans="2:30" x14ac:dyDescent="0.25">
      <c r="B18" s="86"/>
      <c r="C18" s="53"/>
      <c r="D18" s="80"/>
      <c r="E18" s="53"/>
      <c r="F18" s="81"/>
      <c r="G18" s="87"/>
      <c r="H18" s="88"/>
    </row>
    <row r="19" spans="2:30" ht="15.75" thickBot="1" x14ac:dyDescent="0.3">
      <c r="B19" s="224" t="s">
        <v>99</v>
      </c>
      <c r="C19" s="225"/>
      <c r="D19" s="226">
        <f>SUM(H22:H46)</f>
        <v>0</v>
      </c>
      <c r="E19" s="226"/>
      <c r="F19" s="226"/>
      <c r="G19" s="89"/>
      <c r="H19" s="90"/>
    </row>
    <row r="21" spans="2:30" s="109" customFormat="1"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117</v>
      </c>
      <c r="N21" s="44" t="s">
        <v>134</v>
      </c>
      <c r="O21" s="45" t="s">
        <v>118</v>
      </c>
      <c r="P21" s="46" t="s">
        <v>135</v>
      </c>
      <c r="Q21" s="43" t="s">
        <v>119</v>
      </c>
      <c r="R21" s="44" t="s">
        <v>136</v>
      </c>
      <c r="S21" s="45" t="s">
        <v>120</v>
      </c>
      <c r="T21" s="46" t="s">
        <v>137</v>
      </c>
      <c r="U21" s="43" t="s">
        <v>121</v>
      </c>
      <c r="V21" s="44" t="s">
        <v>138</v>
      </c>
      <c r="W21" s="45" t="s">
        <v>122</v>
      </c>
      <c r="X21" s="46" t="s">
        <v>139</v>
      </c>
      <c r="Y21" s="43" t="s">
        <v>181</v>
      </c>
      <c r="Z21" s="44" t="s">
        <v>182</v>
      </c>
      <c r="AA21" s="45" t="s">
        <v>185</v>
      </c>
      <c r="AB21" s="46" t="s">
        <v>182</v>
      </c>
      <c r="AC21" s="45" t="s">
        <v>247</v>
      </c>
      <c r="AD21" s="46" t="s">
        <v>248</v>
      </c>
    </row>
    <row r="22" spans="2:30" s="109" customFormat="1" ht="75" x14ac:dyDescent="0.25">
      <c r="B22" s="147">
        <v>1</v>
      </c>
      <c r="C22" s="138" t="s">
        <v>225</v>
      </c>
      <c r="D22" s="142" t="s">
        <v>204</v>
      </c>
      <c r="E22" s="148" t="s">
        <v>191</v>
      </c>
      <c r="F22" s="92">
        <f>IF('Załącznik 1 - Formularz Oferty'!$T$55=TRUE,(VLOOKUP(C22,'Załącznik 1 - Formularz Oferty'!$C$53:$G$77,5,0)),0)</f>
        <v>0</v>
      </c>
      <c r="G22" s="93">
        <f>I22+K22+M22+O22+Q22+S22+U22+W22+Y22+AA22+AC22</f>
        <v>2079</v>
      </c>
      <c r="H22" s="94">
        <f>G22*F22</f>
        <v>0</v>
      </c>
      <c r="I22" s="95">
        <v>809</v>
      </c>
      <c r="J22" s="96">
        <f>I22*F22</f>
        <v>0</v>
      </c>
      <c r="K22" s="97"/>
      <c r="L22" s="97"/>
      <c r="M22" s="95">
        <v>872</v>
      </c>
      <c r="N22" s="96">
        <f>M22*F22</f>
        <v>0</v>
      </c>
      <c r="O22" s="98">
        <v>10</v>
      </c>
      <c r="P22" s="99">
        <f>O22*F22</f>
        <v>0</v>
      </c>
      <c r="Q22" s="95">
        <v>12</v>
      </c>
      <c r="R22" s="96">
        <f>Q22*F22</f>
        <v>0</v>
      </c>
      <c r="S22" s="98">
        <v>105</v>
      </c>
      <c r="T22" s="99">
        <f>S22*F22</f>
        <v>0</v>
      </c>
      <c r="U22" s="95">
        <v>65</v>
      </c>
      <c r="V22" s="96">
        <f>U22*F22</f>
        <v>0</v>
      </c>
      <c r="W22" s="98">
        <v>150</v>
      </c>
      <c r="X22" s="99">
        <f>W22*F22</f>
        <v>0</v>
      </c>
      <c r="Y22" s="95">
        <v>20</v>
      </c>
      <c r="Z22" s="96">
        <f>Y22*F22</f>
        <v>0</v>
      </c>
      <c r="AA22" s="98">
        <v>21</v>
      </c>
      <c r="AB22" s="99">
        <f>AA22*F22</f>
        <v>0</v>
      </c>
      <c r="AC22" s="95">
        <v>15</v>
      </c>
      <c r="AD22" s="96">
        <f>AC22*F22</f>
        <v>0</v>
      </c>
    </row>
    <row r="23" spans="2:30" s="109" customFormat="1" ht="75" x14ac:dyDescent="0.25">
      <c r="B23" s="147">
        <v>2</v>
      </c>
      <c r="C23" s="139" t="s">
        <v>226</v>
      </c>
      <c r="D23" s="142" t="s">
        <v>205</v>
      </c>
      <c r="E23" s="148" t="s">
        <v>191</v>
      </c>
      <c r="F23" s="92">
        <f>IF('Załącznik 1 - Formularz Oferty'!$T$55=TRUE,(VLOOKUP(C23,'Załącznik 1 - Formularz Oferty'!$C$53:$G$77,5,0)),0)</f>
        <v>0</v>
      </c>
      <c r="G23" s="93">
        <f t="shared" ref="G23:G46" si="0">I23+K23+M23+O23+Q23+S23+U23+W23+Y23+AA23+AC23</f>
        <v>1074</v>
      </c>
      <c r="H23" s="94">
        <f t="shared" ref="H23:H46" si="1">G23*F23</f>
        <v>0</v>
      </c>
      <c r="I23" s="95">
        <v>21</v>
      </c>
      <c r="J23" s="96">
        <f t="shared" ref="J23:J46" si="2">I23*F23</f>
        <v>0</v>
      </c>
      <c r="K23" s="97"/>
      <c r="L23" s="97"/>
      <c r="M23" s="95">
        <v>980</v>
      </c>
      <c r="N23" s="96">
        <f t="shared" ref="N23:N46" si="3">M23*F23</f>
        <v>0</v>
      </c>
      <c r="O23" s="98">
        <v>10</v>
      </c>
      <c r="P23" s="99">
        <f t="shared" ref="P23:P46" si="4">O23*F23</f>
        <v>0</v>
      </c>
      <c r="Q23" s="95">
        <v>12</v>
      </c>
      <c r="R23" s="96">
        <f t="shared" ref="R23:R46" si="5">Q23*F23</f>
        <v>0</v>
      </c>
      <c r="S23" s="100"/>
      <c r="T23" s="97"/>
      <c r="U23" s="95">
        <v>8</v>
      </c>
      <c r="V23" s="96">
        <f t="shared" ref="V23:V39" si="6">U23*F23</f>
        <v>0</v>
      </c>
      <c r="W23" s="98">
        <v>10</v>
      </c>
      <c r="X23" s="99">
        <f t="shared" ref="X23:X35" si="7">W23*F23</f>
        <v>0</v>
      </c>
      <c r="Y23" s="95">
        <v>20</v>
      </c>
      <c r="Z23" s="96">
        <f t="shared" ref="Z23:Z28" si="8">Y23*F23</f>
        <v>0</v>
      </c>
      <c r="AA23" s="98">
        <v>13</v>
      </c>
      <c r="AB23" s="99">
        <f t="shared" ref="AB23:AB43" si="9">AA23*F23</f>
        <v>0</v>
      </c>
      <c r="AC23" s="101"/>
      <c r="AD23" s="102"/>
    </row>
    <row r="24" spans="2:30" s="109" customFormat="1" ht="45" x14ac:dyDescent="0.25">
      <c r="B24" s="147">
        <v>3</v>
      </c>
      <c r="C24" s="139" t="s">
        <v>227</v>
      </c>
      <c r="D24" s="142" t="s">
        <v>202</v>
      </c>
      <c r="E24" s="148" t="s">
        <v>191</v>
      </c>
      <c r="F24" s="92">
        <f>IF('Załącznik 1 - Formularz Oferty'!$T$55=TRUE,(VLOOKUP(C24,'Załącznik 1 - Formularz Oferty'!$C$53:$G$77,5,0)),0)</f>
        <v>0</v>
      </c>
      <c r="G24" s="93">
        <f t="shared" si="0"/>
        <v>439</v>
      </c>
      <c r="H24" s="94">
        <f t="shared" si="1"/>
        <v>0</v>
      </c>
      <c r="I24" s="95">
        <v>300</v>
      </c>
      <c r="J24" s="96">
        <f t="shared" si="2"/>
        <v>0</v>
      </c>
      <c r="K24" s="97"/>
      <c r="L24" s="100"/>
      <c r="M24" s="95">
        <v>108</v>
      </c>
      <c r="N24" s="96">
        <f t="shared" si="3"/>
        <v>0</v>
      </c>
      <c r="O24" s="98">
        <v>9</v>
      </c>
      <c r="P24" s="99">
        <f t="shared" si="4"/>
        <v>0</v>
      </c>
      <c r="Q24" s="95">
        <v>12</v>
      </c>
      <c r="R24" s="96">
        <f t="shared" si="5"/>
        <v>0</v>
      </c>
      <c r="S24" s="100"/>
      <c r="T24" s="97"/>
      <c r="U24" s="101"/>
      <c r="V24" s="102"/>
      <c r="W24" s="100"/>
      <c r="X24" s="97"/>
      <c r="Y24" s="101"/>
      <c r="Z24" s="102"/>
      <c r="AA24" s="98">
        <v>10</v>
      </c>
      <c r="AB24" s="99">
        <f t="shared" si="9"/>
        <v>0</v>
      </c>
      <c r="AC24" s="101"/>
      <c r="AD24" s="102"/>
    </row>
    <row r="25" spans="2:30" s="109" customFormat="1" ht="90" x14ac:dyDescent="0.25">
      <c r="B25" s="147">
        <v>4</v>
      </c>
      <c r="C25" s="139" t="s">
        <v>228</v>
      </c>
      <c r="D25" s="145" t="s">
        <v>203</v>
      </c>
      <c r="E25" s="149" t="s">
        <v>191</v>
      </c>
      <c r="F25" s="92">
        <f>IF('Załącznik 1 - Formularz Oferty'!$T$55=TRUE,(VLOOKUP(C25,'Załącznik 1 - Formularz Oferty'!$C$53:$G$77,5,0)),0)</f>
        <v>0</v>
      </c>
      <c r="G25" s="93">
        <f t="shared" si="0"/>
        <v>289</v>
      </c>
      <c r="H25" s="94">
        <f t="shared" si="1"/>
        <v>0</v>
      </c>
      <c r="I25" s="95">
        <v>250</v>
      </c>
      <c r="J25" s="96">
        <f t="shared" si="2"/>
        <v>0</v>
      </c>
      <c r="K25" s="97"/>
      <c r="L25" s="100"/>
      <c r="M25" s="101"/>
      <c r="N25" s="96">
        <f t="shared" si="3"/>
        <v>0</v>
      </c>
      <c r="O25" s="100"/>
      <c r="P25" s="99">
        <f t="shared" si="4"/>
        <v>0</v>
      </c>
      <c r="Q25" s="95">
        <v>12</v>
      </c>
      <c r="R25" s="96">
        <f t="shared" si="5"/>
        <v>0</v>
      </c>
      <c r="S25" s="100"/>
      <c r="T25" s="97"/>
      <c r="U25" s="101"/>
      <c r="V25" s="102"/>
      <c r="W25" s="100"/>
      <c r="X25" s="97"/>
      <c r="Y25" s="95">
        <v>25</v>
      </c>
      <c r="Z25" s="96">
        <f t="shared" si="8"/>
        <v>0</v>
      </c>
      <c r="AA25" s="98">
        <v>2</v>
      </c>
      <c r="AB25" s="99">
        <f t="shared" si="9"/>
        <v>0</v>
      </c>
      <c r="AC25" s="101"/>
      <c r="AD25" s="102"/>
    </row>
    <row r="26" spans="2:30" s="109" customFormat="1" ht="75" x14ac:dyDescent="0.25">
      <c r="B26" s="147">
        <v>5</v>
      </c>
      <c r="C26" s="139" t="s">
        <v>231</v>
      </c>
      <c r="D26" s="145" t="s">
        <v>206</v>
      </c>
      <c r="E26" s="149" t="s">
        <v>191</v>
      </c>
      <c r="F26" s="92">
        <f>IF('Załącznik 1 - Formularz Oferty'!$T$55=TRUE,(VLOOKUP(C26,'Załącznik 1 - Formularz Oferty'!$C$53:$G$77,5,0)),0)</f>
        <v>0</v>
      </c>
      <c r="G26" s="93">
        <f t="shared" si="0"/>
        <v>269</v>
      </c>
      <c r="H26" s="94">
        <f t="shared" si="1"/>
        <v>0</v>
      </c>
      <c r="I26" s="95">
        <v>250</v>
      </c>
      <c r="J26" s="96">
        <f t="shared" si="2"/>
        <v>0</v>
      </c>
      <c r="K26" s="97"/>
      <c r="L26" s="100"/>
      <c r="M26" s="101"/>
      <c r="N26" s="96">
        <f t="shared" si="3"/>
        <v>0</v>
      </c>
      <c r="O26" s="100"/>
      <c r="P26" s="99">
        <f t="shared" si="4"/>
        <v>0</v>
      </c>
      <c r="Q26" s="95">
        <v>12</v>
      </c>
      <c r="R26" s="96">
        <f t="shared" si="5"/>
        <v>0</v>
      </c>
      <c r="S26" s="100"/>
      <c r="T26" s="97"/>
      <c r="U26" s="101"/>
      <c r="V26" s="102"/>
      <c r="W26" s="100"/>
      <c r="X26" s="97"/>
      <c r="Y26" s="101"/>
      <c r="Z26" s="102"/>
      <c r="AA26" s="98">
        <v>2</v>
      </c>
      <c r="AB26" s="99">
        <f t="shared" si="9"/>
        <v>0</v>
      </c>
      <c r="AC26" s="95">
        <v>5</v>
      </c>
      <c r="AD26" s="96">
        <f t="shared" ref="AD26:AD28" si="10">AC26*F26</f>
        <v>0</v>
      </c>
    </row>
    <row r="27" spans="2:30" s="109" customFormat="1" ht="60" x14ac:dyDescent="0.25">
      <c r="B27" s="147">
        <v>6</v>
      </c>
      <c r="C27" s="139" t="s">
        <v>232</v>
      </c>
      <c r="D27" s="142" t="s">
        <v>207</v>
      </c>
      <c r="E27" s="148" t="s">
        <v>192</v>
      </c>
      <c r="F27" s="92">
        <f>IF('Załącznik 1 - Formularz Oferty'!$T$55=TRUE,(VLOOKUP(C27,'Załącznik 1 - Formularz Oferty'!$C$53:$G$77,5,0)),0)</f>
        <v>0</v>
      </c>
      <c r="G27" s="93">
        <f t="shared" si="0"/>
        <v>30</v>
      </c>
      <c r="H27" s="94">
        <f t="shared" si="1"/>
        <v>0</v>
      </c>
      <c r="I27" s="95">
        <v>3</v>
      </c>
      <c r="J27" s="96">
        <f t="shared" si="2"/>
        <v>0</v>
      </c>
      <c r="K27" s="97"/>
      <c r="L27" s="100"/>
      <c r="M27" s="95">
        <v>12</v>
      </c>
      <c r="N27" s="96">
        <f t="shared" si="3"/>
        <v>0</v>
      </c>
      <c r="O27" s="100"/>
      <c r="P27" s="99">
        <f t="shared" si="4"/>
        <v>0</v>
      </c>
      <c r="Q27" s="95">
        <v>12</v>
      </c>
      <c r="R27" s="96">
        <f t="shared" si="5"/>
        <v>0</v>
      </c>
      <c r="S27" s="98">
        <v>1</v>
      </c>
      <c r="T27" s="99">
        <f t="shared" ref="T27:T44" si="11">S27*F27</f>
        <v>0</v>
      </c>
      <c r="U27" s="101"/>
      <c r="V27" s="102"/>
      <c r="W27" s="100"/>
      <c r="X27" s="97"/>
      <c r="Y27" s="101"/>
      <c r="Z27" s="102"/>
      <c r="AA27" s="98">
        <v>2</v>
      </c>
      <c r="AB27" s="99">
        <f t="shared" si="9"/>
        <v>0</v>
      </c>
      <c r="AC27" s="101"/>
      <c r="AD27" s="102"/>
    </row>
    <row r="28" spans="2:30" s="109" customFormat="1" ht="60" x14ac:dyDescent="0.25">
      <c r="B28" s="147">
        <v>7</v>
      </c>
      <c r="C28" s="139" t="s">
        <v>229</v>
      </c>
      <c r="D28" s="142" t="s">
        <v>208</v>
      </c>
      <c r="E28" s="148" t="s">
        <v>193</v>
      </c>
      <c r="F28" s="92">
        <f>IF('Załącznik 1 - Formularz Oferty'!$T$55=TRUE,(VLOOKUP(C28,'Załącznik 1 - Formularz Oferty'!$C$53:$G$77,5,0)),0)</f>
        <v>0</v>
      </c>
      <c r="G28" s="93">
        <f t="shared" si="0"/>
        <v>511</v>
      </c>
      <c r="H28" s="94">
        <f t="shared" si="1"/>
        <v>0</v>
      </c>
      <c r="I28" s="95">
        <v>74</v>
      </c>
      <c r="J28" s="96">
        <f t="shared" si="2"/>
        <v>0</v>
      </c>
      <c r="K28" s="98">
        <v>1</v>
      </c>
      <c r="L28" s="99">
        <f>K28*F28</f>
        <v>0</v>
      </c>
      <c r="M28" s="95">
        <v>321</v>
      </c>
      <c r="N28" s="96">
        <f t="shared" si="3"/>
        <v>0</v>
      </c>
      <c r="O28" s="98">
        <v>3</v>
      </c>
      <c r="P28" s="99">
        <f t="shared" si="4"/>
        <v>0</v>
      </c>
      <c r="Q28" s="95">
        <v>12</v>
      </c>
      <c r="R28" s="96">
        <f t="shared" si="5"/>
        <v>0</v>
      </c>
      <c r="S28" s="98">
        <v>30</v>
      </c>
      <c r="T28" s="99">
        <f t="shared" si="11"/>
        <v>0</v>
      </c>
      <c r="U28" s="101"/>
      <c r="V28" s="102"/>
      <c r="W28" s="98">
        <v>50</v>
      </c>
      <c r="X28" s="99">
        <f t="shared" si="7"/>
        <v>0</v>
      </c>
      <c r="Y28" s="95">
        <v>15</v>
      </c>
      <c r="Z28" s="96">
        <f t="shared" si="8"/>
        <v>0</v>
      </c>
      <c r="AA28" s="98">
        <v>3</v>
      </c>
      <c r="AB28" s="99">
        <f t="shared" si="9"/>
        <v>0</v>
      </c>
      <c r="AC28" s="95">
        <v>2</v>
      </c>
      <c r="AD28" s="96">
        <f t="shared" si="10"/>
        <v>0</v>
      </c>
    </row>
    <row r="29" spans="2:30" s="109" customFormat="1" ht="30" x14ac:dyDescent="0.25">
      <c r="B29" s="147">
        <v>8</v>
      </c>
      <c r="C29" s="140" t="s">
        <v>233</v>
      </c>
      <c r="D29" s="142" t="s">
        <v>209</v>
      </c>
      <c r="E29" s="150" t="s">
        <v>52</v>
      </c>
      <c r="F29" s="92">
        <f>IF('Załącznik 1 - Formularz Oferty'!$T$55=TRUE,(VLOOKUP(C29,'Załącznik 1 - Formularz Oferty'!$C$53:$G$77,5,0)),0)</f>
        <v>0</v>
      </c>
      <c r="G29" s="93">
        <f t="shared" si="0"/>
        <v>15</v>
      </c>
      <c r="H29" s="94">
        <f t="shared" si="1"/>
        <v>0</v>
      </c>
      <c r="I29" s="101"/>
      <c r="J29" s="96">
        <f t="shared" si="2"/>
        <v>0</v>
      </c>
      <c r="K29" s="97"/>
      <c r="L29" s="99">
        <f t="shared" ref="L29:L46" si="12">K29*F29</f>
        <v>0</v>
      </c>
      <c r="M29" s="101"/>
      <c r="N29" s="96">
        <f t="shared" si="3"/>
        <v>0</v>
      </c>
      <c r="O29" s="100"/>
      <c r="P29" s="99">
        <f t="shared" si="4"/>
        <v>0</v>
      </c>
      <c r="Q29" s="95">
        <v>12</v>
      </c>
      <c r="R29" s="96">
        <f t="shared" si="5"/>
        <v>0</v>
      </c>
      <c r="S29" s="100"/>
      <c r="T29" s="97"/>
      <c r="U29" s="101"/>
      <c r="V29" s="102"/>
      <c r="W29" s="98">
        <v>2</v>
      </c>
      <c r="X29" s="99">
        <f t="shared" si="7"/>
        <v>0</v>
      </c>
      <c r="Y29" s="101"/>
      <c r="Z29" s="102"/>
      <c r="AA29" s="98">
        <v>1</v>
      </c>
      <c r="AB29" s="99">
        <f t="shared" si="9"/>
        <v>0</v>
      </c>
      <c r="AC29" s="101"/>
      <c r="AD29" s="102"/>
    </row>
    <row r="30" spans="2:30" s="109" customFormat="1" ht="60" x14ac:dyDescent="0.25">
      <c r="B30" s="147">
        <v>9</v>
      </c>
      <c r="C30" s="139" t="s">
        <v>234</v>
      </c>
      <c r="D30" s="142" t="s">
        <v>210</v>
      </c>
      <c r="E30" s="148" t="s">
        <v>194</v>
      </c>
      <c r="F30" s="92">
        <f>IF('Załącznik 1 - Formularz Oferty'!$T$55=TRUE,(VLOOKUP(C30,'Załącznik 1 - Formularz Oferty'!$C$53:$G$77,5,0)),0)</f>
        <v>0</v>
      </c>
      <c r="G30" s="93">
        <f t="shared" si="0"/>
        <v>25</v>
      </c>
      <c r="H30" s="94">
        <f t="shared" si="1"/>
        <v>0</v>
      </c>
      <c r="I30" s="101"/>
      <c r="J30" s="96">
        <f t="shared" si="2"/>
        <v>0</v>
      </c>
      <c r="K30" s="98">
        <v>1</v>
      </c>
      <c r="L30" s="99">
        <f t="shared" si="12"/>
        <v>0</v>
      </c>
      <c r="M30" s="101"/>
      <c r="N30" s="96">
        <f t="shared" si="3"/>
        <v>0</v>
      </c>
      <c r="O30" s="98">
        <v>10</v>
      </c>
      <c r="P30" s="99">
        <f t="shared" si="4"/>
        <v>0</v>
      </c>
      <c r="Q30" s="95">
        <v>12</v>
      </c>
      <c r="R30" s="96">
        <f t="shared" si="5"/>
        <v>0</v>
      </c>
      <c r="S30" s="100"/>
      <c r="T30" s="97"/>
      <c r="U30" s="101"/>
      <c r="V30" s="102"/>
      <c r="W30" s="100"/>
      <c r="X30" s="97"/>
      <c r="Y30" s="101"/>
      <c r="Z30" s="102"/>
      <c r="AA30" s="98">
        <v>2</v>
      </c>
      <c r="AB30" s="99">
        <f t="shared" si="9"/>
        <v>0</v>
      </c>
      <c r="AC30" s="101"/>
      <c r="AD30" s="102"/>
    </row>
    <row r="31" spans="2:30" s="109" customFormat="1" ht="120" x14ac:dyDescent="0.25">
      <c r="B31" s="147">
        <v>10</v>
      </c>
      <c r="C31" s="139" t="s">
        <v>235</v>
      </c>
      <c r="D31" s="142" t="s">
        <v>217</v>
      </c>
      <c r="E31" s="148" t="s">
        <v>195</v>
      </c>
      <c r="F31" s="92">
        <f>IF('Załącznik 1 - Formularz Oferty'!$T$55=TRUE,(VLOOKUP(C31,'Załącznik 1 - Formularz Oferty'!$C$53:$G$77,5,0)),0)</f>
        <v>0</v>
      </c>
      <c r="G31" s="93">
        <f t="shared" si="0"/>
        <v>32</v>
      </c>
      <c r="H31" s="94">
        <f t="shared" si="1"/>
        <v>0</v>
      </c>
      <c r="I31" s="101"/>
      <c r="J31" s="96">
        <f t="shared" si="2"/>
        <v>0</v>
      </c>
      <c r="K31" s="97"/>
      <c r="L31" s="99">
        <f t="shared" si="12"/>
        <v>0</v>
      </c>
      <c r="M31" s="101"/>
      <c r="N31" s="96">
        <f t="shared" si="3"/>
        <v>0</v>
      </c>
      <c r="O31" s="98"/>
      <c r="P31" s="99">
        <f t="shared" si="4"/>
        <v>0</v>
      </c>
      <c r="Q31" s="95">
        <v>12</v>
      </c>
      <c r="R31" s="96">
        <f t="shared" si="5"/>
        <v>0</v>
      </c>
      <c r="S31" s="100"/>
      <c r="T31" s="97"/>
      <c r="U31" s="101"/>
      <c r="V31" s="102"/>
      <c r="W31" s="98">
        <v>20</v>
      </c>
      <c r="X31" s="99">
        <f t="shared" si="7"/>
        <v>0</v>
      </c>
      <c r="Y31" s="101"/>
      <c r="Z31" s="102"/>
      <c r="AA31" s="100"/>
      <c r="AB31" s="97"/>
      <c r="AC31" s="101"/>
      <c r="AD31" s="102"/>
    </row>
    <row r="32" spans="2:30" s="109" customFormat="1" ht="120" x14ac:dyDescent="0.25">
      <c r="B32" s="147">
        <v>11</v>
      </c>
      <c r="C32" s="139" t="s">
        <v>236</v>
      </c>
      <c r="D32" s="142" t="s">
        <v>216</v>
      </c>
      <c r="E32" s="148" t="s">
        <v>195</v>
      </c>
      <c r="F32" s="92">
        <f>IF('Załącznik 1 - Formularz Oferty'!$T$55=TRUE,(VLOOKUP(C32,'Załącznik 1 - Formularz Oferty'!$C$53:$G$77,5,0)),0)</f>
        <v>0</v>
      </c>
      <c r="G32" s="93">
        <f t="shared" si="0"/>
        <v>32</v>
      </c>
      <c r="H32" s="94">
        <f t="shared" si="1"/>
        <v>0</v>
      </c>
      <c r="I32" s="101"/>
      <c r="J32" s="96">
        <f t="shared" si="2"/>
        <v>0</v>
      </c>
      <c r="K32" s="97"/>
      <c r="L32" s="99">
        <f t="shared" si="12"/>
        <v>0</v>
      </c>
      <c r="M32" s="101"/>
      <c r="N32" s="96">
        <f t="shared" si="3"/>
        <v>0</v>
      </c>
      <c r="O32" s="100"/>
      <c r="P32" s="99">
        <f t="shared" si="4"/>
        <v>0</v>
      </c>
      <c r="Q32" s="95">
        <v>12</v>
      </c>
      <c r="R32" s="96">
        <f t="shared" si="5"/>
        <v>0</v>
      </c>
      <c r="S32" s="100"/>
      <c r="T32" s="97"/>
      <c r="U32" s="101"/>
      <c r="V32" s="102"/>
      <c r="W32" s="98">
        <v>20</v>
      </c>
      <c r="X32" s="99">
        <f t="shared" si="7"/>
        <v>0</v>
      </c>
      <c r="Y32" s="101"/>
      <c r="Z32" s="102"/>
      <c r="AA32" s="100"/>
      <c r="AB32" s="97"/>
      <c r="AC32" s="101"/>
      <c r="AD32" s="102"/>
    </row>
    <row r="33" spans="2:30" s="109" customFormat="1" ht="120" x14ac:dyDescent="0.25">
      <c r="B33" s="147">
        <v>12</v>
      </c>
      <c r="C33" s="139" t="s">
        <v>237</v>
      </c>
      <c r="D33" s="142" t="s">
        <v>215</v>
      </c>
      <c r="E33" s="148" t="s">
        <v>196</v>
      </c>
      <c r="F33" s="92">
        <f>IF('Załącznik 1 - Formularz Oferty'!$T$55=TRUE,(VLOOKUP(C33,'Załącznik 1 - Formularz Oferty'!$C$53:$G$77,5,0)),0)</f>
        <v>0</v>
      </c>
      <c r="G33" s="93">
        <f t="shared" si="0"/>
        <v>32</v>
      </c>
      <c r="H33" s="94">
        <f t="shared" si="1"/>
        <v>0</v>
      </c>
      <c r="I33" s="101"/>
      <c r="J33" s="96">
        <f t="shared" si="2"/>
        <v>0</v>
      </c>
      <c r="K33" s="97"/>
      <c r="L33" s="99">
        <f t="shared" si="12"/>
        <v>0</v>
      </c>
      <c r="M33" s="101"/>
      <c r="N33" s="96">
        <f t="shared" si="3"/>
        <v>0</v>
      </c>
      <c r="O33" s="100"/>
      <c r="P33" s="99">
        <f t="shared" si="4"/>
        <v>0</v>
      </c>
      <c r="Q33" s="95">
        <v>12</v>
      </c>
      <c r="R33" s="96">
        <f t="shared" si="5"/>
        <v>0</v>
      </c>
      <c r="S33" s="100"/>
      <c r="T33" s="97"/>
      <c r="U33" s="101"/>
      <c r="V33" s="102"/>
      <c r="W33" s="98">
        <v>20</v>
      </c>
      <c r="X33" s="99">
        <f t="shared" si="7"/>
        <v>0</v>
      </c>
      <c r="Y33" s="101"/>
      <c r="Z33" s="102"/>
      <c r="AA33" s="100"/>
      <c r="AB33" s="97"/>
      <c r="AC33" s="101"/>
      <c r="AD33" s="102"/>
    </row>
    <row r="34" spans="2:30" s="109" customFormat="1" ht="120" x14ac:dyDescent="0.25">
      <c r="B34" s="147">
        <v>13</v>
      </c>
      <c r="C34" s="139" t="s">
        <v>238</v>
      </c>
      <c r="D34" s="142" t="s">
        <v>214</v>
      </c>
      <c r="E34" s="148" t="s">
        <v>196</v>
      </c>
      <c r="F34" s="92">
        <f>IF('Załącznik 1 - Formularz Oferty'!$T$55=TRUE,(VLOOKUP(C34,'Załącznik 1 - Formularz Oferty'!$C$53:$G$77,5,0)),0)</f>
        <v>0</v>
      </c>
      <c r="G34" s="93">
        <f t="shared" si="0"/>
        <v>12</v>
      </c>
      <c r="H34" s="94">
        <f t="shared" si="1"/>
        <v>0</v>
      </c>
      <c r="I34" s="101"/>
      <c r="J34" s="96">
        <f t="shared" si="2"/>
        <v>0</v>
      </c>
      <c r="K34" s="97"/>
      <c r="L34" s="99">
        <f t="shared" si="12"/>
        <v>0</v>
      </c>
      <c r="M34" s="101"/>
      <c r="N34" s="96">
        <f t="shared" si="3"/>
        <v>0</v>
      </c>
      <c r="O34" s="100"/>
      <c r="P34" s="99">
        <f t="shared" si="4"/>
        <v>0</v>
      </c>
      <c r="Q34" s="95">
        <v>12</v>
      </c>
      <c r="R34" s="96">
        <f t="shared" si="5"/>
        <v>0</v>
      </c>
      <c r="S34" s="100"/>
      <c r="T34" s="97"/>
      <c r="U34" s="101"/>
      <c r="V34" s="102"/>
      <c r="W34" s="100"/>
      <c r="X34" s="97"/>
      <c r="Y34" s="101"/>
      <c r="Z34" s="102"/>
      <c r="AA34" s="100"/>
      <c r="AB34" s="97"/>
      <c r="AC34" s="101"/>
      <c r="AD34" s="102"/>
    </row>
    <row r="35" spans="2:30" s="109" customFormat="1" ht="120" x14ac:dyDescent="0.25">
      <c r="B35" s="147">
        <v>14</v>
      </c>
      <c r="C35" s="139" t="s">
        <v>239</v>
      </c>
      <c r="D35" s="142" t="s">
        <v>213</v>
      </c>
      <c r="E35" s="148" t="s">
        <v>195</v>
      </c>
      <c r="F35" s="92">
        <f>IF('Załącznik 1 - Formularz Oferty'!$T$55=TRUE,(VLOOKUP(C35,'Załącznik 1 - Formularz Oferty'!$C$53:$G$77,5,0)),0)</f>
        <v>0</v>
      </c>
      <c r="G35" s="93">
        <f t="shared" si="0"/>
        <v>18</v>
      </c>
      <c r="H35" s="94">
        <f t="shared" si="1"/>
        <v>0</v>
      </c>
      <c r="I35" s="101"/>
      <c r="J35" s="96">
        <f t="shared" si="2"/>
        <v>0</v>
      </c>
      <c r="K35" s="97"/>
      <c r="L35" s="99">
        <f t="shared" si="12"/>
        <v>0</v>
      </c>
      <c r="M35" s="101"/>
      <c r="N35" s="96">
        <f t="shared" si="3"/>
        <v>0</v>
      </c>
      <c r="O35" s="100"/>
      <c r="P35" s="99">
        <f t="shared" si="4"/>
        <v>0</v>
      </c>
      <c r="Q35" s="95">
        <v>12</v>
      </c>
      <c r="R35" s="96">
        <f t="shared" si="5"/>
        <v>0</v>
      </c>
      <c r="S35" s="100"/>
      <c r="T35" s="97"/>
      <c r="U35" s="101"/>
      <c r="V35" s="102"/>
      <c r="W35" s="98">
        <v>6</v>
      </c>
      <c r="X35" s="99">
        <f t="shared" si="7"/>
        <v>0</v>
      </c>
      <c r="Y35" s="101"/>
      <c r="Z35" s="102"/>
      <c r="AA35" s="100"/>
      <c r="AB35" s="97"/>
      <c r="AC35" s="101"/>
      <c r="AD35" s="102"/>
    </row>
    <row r="36" spans="2:30" s="109" customFormat="1" ht="120" x14ac:dyDescent="0.25">
      <c r="B36" s="147">
        <v>15</v>
      </c>
      <c r="C36" s="139" t="s">
        <v>240</v>
      </c>
      <c r="D36" s="142" t="s">
        <v>212</v>
      </c>
      <c r="E36" s="148" t="s">
        <v>196</v>
      </c>
      <c r="F36" s="92">
        <f>IF('Załącznik 1 - Formularz Oferty'!$T$55=TRUE,(VLOOKUP(C36,'Załącznik 1 - Formularz Oferty'!$C$53:$G$77,5,0)),0)</f>
        <v>0</v>
      </c>
      <c r="G36" s="93">
        <f t="shared" si="0"/>
        <v>12</v>
      </c>
      <c r="H36" s="94">
        <f t="shared" si="1"/>
        <v>0</v>
      </c>
      <c r="I36" s="101"/>
      <c r="J36" s="96">
        <f t="shared" si="2"/>
        <v>0</v>
      </c>
      <c r="K36" s="97"/>
      <c r="L36" s="99">
        <f t="shared" si="12"/>
        <v>0</v>
      </c>
      <c r="M36" s="101"/>
      <c r="N36" s="96">
        <f t="shared" si="3"/>
        <v>0</v>
      </c>
      <c r="O36" s="100"/>
      <c r="P36" s="99">
        <f t="shared" si="4"/>
        <v>0</v>
      </c>
      <c r="Q36" s="95">
        <v>12</v>
      </c>
      <c r="R36" s="96">
        <f t="shared" si="5"/>
        <v>0</v>
      </c>
      <c r="S36" s="100"/>
      <c r="T36" s="97"/>
      <c r="U36" s="101"/>
      <c r="V36" s="102"/>
      <c r="W36" s="100"/>
      <c r="X36" s="97"/>
      <c r="Y36" s="101"/>
      <c r="Z36" s="102"/>
      <c r="AA36" s="100"/>
      <c r="AB36" s="97"/>
      <c r="AC36" s="101"/>
      <c r="AD36" s="102"/>
    </row>
    <row r="37" spans="2:30" s="109" customFormat="1" ht="90" x14ac:dyDescent="0.25">
      <c r="B37" s="147">
        <v>16</v>
      </c>
      <c r="C37" s="139" t="s">
        <v>230</v>
      </c>
      <c r="D37" s="142" t="s">
        <v>211</v>
      </c>
      <c r="E37" s="148" t="s">
        <v>197</v>
      </c>
      <c r="F37" s="92">
        <f>IF('Załącznik 1 - Formularz Oferty'!$T$55=TRUE,(VLOOKUP(C37,'Załącznik 1 - Formularz Oferty'!$C$53:$G$77,5,0)),0)</f>
        <v>0</v>
      </c>
      <c r="G37" s="93">
        <f t="shared" si="0"/>
        <v>22</v>
      </c>
      <c r="H37" s="94">
        <f t="shared" si="1"/>
        <v>0</v>
      </c>
      <c r="I37" s="101"/>
      <c r="J37" s="96">
        <f t="shared" si="2"/>
        <v>0</v>
      </c>
      <c r="K37" s="97"/>
      <c r="L37" s="99">
        <f t="shared" si="12"/>
        <v>0</v>
      </c>
      <c r="M37" s="101"/>
      <c r="N37" s="96">
        <f t="shared" si="3"/>
        <v>0</v>
      </c>
      <c r="O37" s="100"/>
      <c r="P37" s="99">
        <f t="shared" si="4"/>
        <v>0</v>
      </c>
      <c r="Q37" s="95">
        <v>12</v>
      </c>
      <c r="R37" s="96">
        <f t="shared" si="5"/>
        <v>0</v>
      </c>
      <c r="S37" s="100"/>
      <c r="T37" s="97"/>
      <c r="U37" s="95">
        <v>10</v>
      </c>
      <c r="V37" s="96">
        <f t="shared" si="6"/>
        <v>0</v>
      </c>
      <c r="W37" s="100"/>
      <c r="X37" s="97"/>
      <c r="Y37" s="101"/>
      <c r="Z37" s="102"/>
      <c r="AA37" s="100"/>
      <c r="AB37" s="97"/>
      <c r="AC37" s="101"/>
      <c r="AD37" s="102"/>
    </row>
    <row r="38" spans="2:30" s="109" customFormat="1" ht="90" x14ac:dyDescent="0.25">
      <c r="B38" s="147">
        <v>17</v>
      </c>
      <c r="C38" s="139" t="s">
        <v>241</v>
      </c>
      <c r="D38" s="142" t="s">
        <v>218</v>
      </c>
      <c r="E38" s="148" t="s">
        <v>197</v>
      </c>
      <c r="F38" s="92">
        <f>IF('Załącznik 1 - Formularz Oferty'!$T$55=TRUE,(VLOOKUP(C38,'Załącznik 1 - Formularz Oferty'!$C$53:$G$77,5,0)),0)</f>
        <v>0</v>
      </c>
      <c r="G38" s="93">
        <f t="shared" si="0"/>
        <v>12</v>
      </c>
      <c r="H38" s="94">
        <f t="shared" si="1"/>
        <v>0</v>
      </c>
      <c r="I38" s="101"/>
      <c r="J38" s="96">
        <f t="shared" si="2"/>
        <v>0</v>
      </c>
      <c r="K38" s="97"/>
      <c r="L38" s="99">
        <f t="shared" si="12"/>
        <v>0</v>
      </c>
      <c r="M38" s="101"/>
      <c r="N38" s="96">
        <f t="shared" si="3"/>
        <v>0</v>
      </c>
      <c r="O38" s="100"/>
      <c r="P38" s="99">
        <f t="shared" si="4"/>
        <v>0</v>
      </c>
      <c r="Q38" s="95">
        <v>12</v>
      </c>
      <c r="R38" s="96">
        <f t="shared" si="5"/>
        <v>0</v>
      </c>
      <c r="S38" s="100"/>
      <c r="T38" s="97"/>
      <c r="U38" s="101"/>
      <c r="V38" s="102"/>
      <c r="W38" s="100"/>
      <c r="X38" s="97"/>
      <c r="Y38" s="101"/>
      <c r="Z38" s="102"/>
      <c r="AA38" s="100"/>
      <c r="AB38" s="97"/>
      <c r="AC38" s="101"/>
      <c r="AD38" s="102"/>
    </row>
    <row r="39" spans="2:30" s="109" customFormat="1" ht="90" x14ac:dyDescent="0.25">
      <c r="B39" s="147">
        <v>18</v>
      </c>
      <c r="C39" s="139" t="s">
        <v>242</v>
      </c>
      <c r="D39" s="142" t="s">
        <v>219</v>
      </c>
      <c r="E39" s="148" t="s">
        <v>197</v>
      </c>
      <c r="F39" s="92">
        <f>IF('Załącznik 1 - Formularz Oferty'!$T$55=TRUE,(VLOOKUP(C39,'Załącznik 1 - Formularz Oferty'!$C$53:$G$77,5,0)),0)</f>
        <v>0</v>
      </c>
      <c r="G39" s="93">
        <f t="shared" si="0"/>
        <v>32</v>
      </c>
      <c r="H39" s="94">
        <f t="shared" si="1"/>
        <v>0</v>
      </c>
      <c r="I39" s="101"/>
      <c r="J39" s="96">
        <f t="shared" si="2"/>
        <v>0</v>
      </c>
      <c r="K39" s="97"/>
      <c r="L39" s="99">
        <f t="shared" si="12"/>
        <v>0</v>
      </c>
      <c r="M39" s="101"/>
      <c r="N39" s="96">
        <f t="shared" si="3"/>
        <v>0</v>
      </c>
      <c r="O39" s="100"/>
      <c r="P39" s="99">
        <f t="shared" si="4"/>
        <v>0</v>
      </c>
      <c r="Q39" s="95">
        <v>12</v>
      </c>
      <c r="R39" s="96">
        <f t="shared" si="5"/>
        <v>0</v>
      </c>
      <c r="S39" s="100"/>
      <c r="T39" s="97"/>
      <c r="U39" s="95">
        <v>20</v>
      </c>
      <c r="V39" s="96">
        <f t="shared" si="6"/>
        <v>0</v>
      </c>
      <c r="W39" s="100"/>
      <c r="X39" s="97"/>
      <c r="Y39" s="101"/>
      <c r="Z39" s="102"/>
      <c r="AA39" s="100"/>
      <c r="AB39" s="97"/>
      <c r="AC39" s="101"/>
      <c r="AD39" s="102"/>
    </row>
    <row r="40" spans="2:30" s="109" customFormat="1" ht="90" x14ac:dyDescent="0.25">
      <c r="B40" s="147">
        <v>19</v>
      </c>
      <c r="C40" s="139" t="s">
        <v>243</v>
      </c>
      <c r="D40" s="142" t="s">
        <v>220</v>
      </c>
      <c r="E40" s="148" t="s">
        <v>197</v>
      </c>
      <c r="F40" s="92">
        <f>IF('Załącznik 1 - Formularz Oferty'!$T$55=TRUE,(VLOOKUP(C40,'Załącznik 1 - Formularz Oferty'!$C$53:$G$77,5,0)),0)</f>
        <v>0</v>
      </c>
      <c r="G40" s="93">
        <f t="shared" si="0"/>
        <v>12</v>
      </c>
      <c r="H40" s="94">
        <f t="shared" si="1"/>
        <v>0</v>
      </c>
      <c r="I40" s="101"/>
      <c r="J40" s="96">
        <f t="shared" si="2"/>
        <v>0</v>
      </c>
      <c r="K40" s="97"/>
      <c r="L40" s="99">
        <f t="shared" si="12"/>
        <v>0</v>
      </c>
      <c r="M40" s="101"/>
      <c r="N40" s="96">
        <f t="shared" si="3"/>
        <v>0</v>
      </c>
      <c r="O40" s="100"/>
      <c r="P40" s="99">
        <f t="shared" si="4"/>
        <v>0</v>
      </c>
      <c r="Q40" s="95">
        <v>12</v>
      </c>
      <c r="R40" s="96">
        <f t="shared" si="5"/>
        <v>0</v>
      </c>
      <c r="S40" s="100"/>
      <c r="T40" s="97"/>
      <c r="U40" s="101"/>
      <c r="V40" s="102"/>
      <c r="W40" s="100"/>
      <c r="X40" s="97"/>
      <c r="Y40" s="101"/>
      <c r="Z40" s="102"/>
      <c r="AA40" s="100"/>
      <c r="AB40" s="97"/>
      <c r="AC40" s="101"/>
      <c r="AD40" s="102"/>
    </row>
    <row r="41" spans="2:30" s="109" customFormat="1" ht="30" x14ac:dyDescent="0.25">
      <c r="B41" s="147">
        <v>20</v>
      </c>
      <c r="C41" s="139" t="s">
        <v>244</v>
      </c>
      <c r="D41" s="142" t="s">
        <v>221</v>
      </c>
      <c r="E41" s="148" t="s">
        <v>198</v>
      </c>
      <c r="F41" s="92">
        <f>IF('Załącznik 1 - Formularz Oferty'!$T$55=TRUE,(VLOOKUP(C41,'Załącznik 1 - Formularz Oferty'!$C$53:$G$77,5,0)),0)</f>
        <v>0</v>
      </c>
      <c r="G41" s="93">
        <f t="shared" si="0"/>
        <v>14</v>
      </c>
      <c r="H41" s="94">
        <f t="shared" si="1"/>
        <v>0</v>
      </c>
      <c r="I41" s="95">
        <v>1</v>
      </c>
      <c r="J41" s="96">
        <f t="shared" si="2"/>
        <v>0</v>
      </c>
      <c r="K41" s="97"/>
      <c r="L41" s="99">
        <f t="shared" si="12"/>
        <v>0</v>
      </c>
      <c r="M41" s="101"/>
      <c r="N41" s="96">
        <f t="shared" si="3"/>
        <v>0</v>
      </c>
      <c r="O41" s="100"/>
      <c r="P41" s="99">
        <f t="shared" si="4"/>
        <v>0</v>
      </c>
      <c r="Q41" s="95">
        <v>12</v>
      </c>
      <c r="R41" s="96">
        <f t="shared" si="5"/>
        <v>0</v>
      </c>
      <c r="S41" s="100"/>
      <c r="T41" s="97"/>
      <c r="U41" s="101"/>
      <c r="V41" s="102"/>
      <c r="W41" s="100"/>
      <c r="X41" s="97"/>
      <c r="Y41" s="101"/>
      <c r="Z41" s="102"/>
      <c r="AA41" s="98">
        <v>1</v>
      </c>
      <c r="AB41" s="99">
        <f t="shared" si="9"/>
        <v>0</v>
      </c>
      <c r="AC41" s="101"/>
      <c r="AD41" s="102"/>
    </row>
    <row r="42" spans="2:30" s="109" customFormat="1" ht="45" x14ac:dyDescent="0.25">
      <c r="B42" s="147">
        <v>21</v>
      </c>
      <c r="C42" s="139" t="s">
        <v>245</v>
      </c>
      <c r="D42" s="142" t="s">
        <v>223</v>
      </c>
      <c r="E42" s="148" t="s">
        <v>198</v>
      </c>
      <c r="F42" s="92">
        <f>IF('Załącznik 1 - Formularz Oferty'!$T$55=TRUE,(VLOOKUP(C42,'Załącznik 1 - Formularz Oferty'!$C$53:$G$77,5,0)),0)</f>
        <v>0</v>
      </c>
      <c r="G42" s="93">
        <f t="shared" si="0"/>
        <v>18</v>
      </c>
      <c r="H42" s="94">
        <f t="shared" si="1"/>
        <v>0</v>
      </c>
      <c r="I42" s="95">
        <v>1</v>
      </c>
      <c r="J42" s="96">
        <f t="shared" si="2"/>
        <v>0</v>
      </c>
      <c r="K42" s="97"/>
      <c r="L42" s="99">
        <f t="shared" si="12"/>
        <v>0</v>
      </c>
      <c r="M42" s="101"/>
      <c r="N42" s="96">
        <f t="shared" si="3"/>
        <v>0</v>
      </c>
      <c r="O42" s="100"/>
      <c r="P42" s="99">
        <f t="shared" si="4"/>
        <v>0</v>
      </c>
      <c r="Q42" s="95">
        <v>12</v>
      </c>
      <c r="R42" s="96">
        <f t="shared" si="5"/>
        <v>0</v>
      </c>
      <c r="S42" s="98">
        <v>5</v>
      </c>
      <c r="T42" s="99">
        <f t="shared" si="11"/>
        <v>0</v>
      </c>
      <c r="U42" s="101"/>
      <c r="V42" s="102"/>
      <c r="W42" s="100"/>
      <c r="X42" s="97"/>
      <c r="Y42" s="101"/>
      <c r="Z42" s="102"/>
      <c r="AA42" s="100"/>
      <c r="AB42" s="97"/>
      <c r="AC42" s="101"/>
      <c r="AD42" s="102"/>
    </row>
    <row r="43" spans="2:30" s="109" customFormat="1" ht="45" x14ac:dyDescent="0.25">
      <c r="B43" s="147">
        <v>22</v>
      </c>
      <c r="C43" s="139" t="s">
        <v>246</v>
      </c>
      <c r="D43" s="142" t="s">
        <v>222</v>
      </c>
      <c r="E43" s="148" t="s">
        <v>199</v>
      </c>
      <c r="F43" s="92">
        <f>IF('Załącznik 1 - Formularz Oferty'!$T$55=TRUE,(VLOOKUP(C43,'Załącznik 1 - Formularz Oferty'!$C$53:$G$77,5,0)),0)</f>
        <v>0</v>
      </c>
      <c r="G43" s="93">
        <f t="shared" si="0"/>
        <v>16</v>
      </c>
      <c r="H43" s="94">
        <f t="shared" si="1"/>
        <v>0</v>
      </c>
      <c r="I43" s="101"/>
      <c r="J43" s="96">
        <f t="shared" si="2"/>
        <v>0</v>
      </c>
      <c r="K43" s="98">
        <v>1</v>
      </c>
      <c r="L43" s="99">
        <f t="shared" si="12"/>
        <v>0</v>
      </c>
      <c r="M43" s="101"/>
      <c r="N43" s="96">
        <f t="shared" si="3"/>
        <v>0</v>
      </c>
      <c r="O43" s="100"/>
      <c r="P43" s="99">
        <f t="shared" si="4"/>
        <v>0</v>
      </c>
      <c r="Q43" s="95">
        <v>12</v>
      </c>
      <c r="R43" s="96">
        <f t="shared" si="5"/>
        <v>0</v>
      </c>
      <c r="S43" s="100"/>
      <c r="T43" s="97"/>
      <c r="U43" s="101"/>
      <c r="V43" s="102"/>
      <c r="W43" s="100"/>
      <c r="X43" s="97"/>
      <c r="Y43" s="101"/>
      <c r="Z43" s="102"/>
      <c r="AA43" s="98">
        <v>3</v>
      </c>
      <c r="AB43" s="99">
        <f t="shared" si="9"/>
        <v>0</v>
      </c>
      <c r="AC43" s="101"/>
      <c r="AD43" s="102"/>
    </row>
    <row r="44" spans="2:30" s="109" customFormat="1" ht="75" x14ac:dyDescent="0.25">
      <c r="B44" s="170">
        <v>23</v>
      </c>
      <c r="C44" s="168" t="s">
        <v>256</v>
      </c>
      <c r="D44" s="169" t="s">
        <v>258</v>
      </c>
      <c r="E44" s="148" t="s">
        <v>199</v>
      </c>
      <c r="F44" s="92">
        <f>IF('Załącznik 1 - Formularz Oferty'!$T$55=TRUE,(VLOOKUP(C44,'Załącznik 1 - Formularz Oferty'!$C$53:$G$77,5,0)),0)</f>
        <v>0</v>
      </c>
      <c r="G44" s="93">
        <f t="shared" si="0"/>
        <v>18</v>
      </c>
      <c r="H44" s="94">
        <f t="shared" si="1"/>
        <v>0</v>
      </c>
      <c r="I44" s="95">
        <v>5</v>
      </c>
      <c r="J44" s="96">
        <f t="shared" si="2"/>
        <v>0</v>
      </c>
      <c r="K44" s="97"/>
      <c r="L44" s="99">
        <f t="shared" si="12"/>
        <v>0</v>
      </c>
      <c r="M44" s="101"/>
      <c r="N44" s="96">
        <f t="shared" si="3"/>
        <v>0</v>
      </c>
      <c r="O44" s="100"/>
      <c r="P44" s="99">
        <f t="shared" si="4"/>
        <v>0</v>
      </c>
      <c r="Q44" s="95">
        <v>12</v>
      </c>
      <c r="R44" s="96">
        <f t="shared" si="5"/>
        <v>0</v>
      </c>
      <c r="S44" s="98">
        <v>1</v>
      </c>
      <c r="T44" s="99">
        <f t="shared" si="11"/>
        <v>0</v>
      </c>
      <c r="U44" s="101"/>
      <c r="V44" s="102"/>
      <c r="W44" s="100"/>
      <c r="X44" s="97"/>
      <c r="Y44" s="101"/>
      <c r="Z44" s="102"/>
      <c r="AA44" s="100"/>
      <c r="AB44" s="97"/>
      <c r="AC44" s="101"/>
      <c r="AD44" s="102"/>
    </row>
    <row r="45" spans="2:30" s="109" customFormat="1" ht="75" x14ac:dyDescent="0.25">
      <c r="B45" s="170">
        <v>24</v>
      </c>
      <c r="C45" s="168" t="s">
        <v>257</v>
      </c>
      <c r="D45" s="169" t="s">
        <v>259</v>
      </c>
      <c r="E45" s="148" t="s">
        <v>200</v>
      </c>
      <c r="F45" s="92">
        <f>IF('Załącznik 1 - Formularz Oferty'!$T$55=TRUE,(VLOOKUP(C45,'Załącznik 1 - Formularz Oferty'!$C$53:$G$77,5,0)),0)</f>
        <v>0</v>
      </c>
      <c r="G45" s="93">
        <f t="shared" si="0"/>
        <v>14</v>
      </c>
      <c r="H45" s="94">
        <f t="shared" si="1"/>
        <v>0</v>
      </c>
      <c r="I45" s="95">
        <v>1</v>
      </c>
      <c r="J45" s="96">
        <f t="shared" si="2"/>
        <v>0</v>
      </c>
      <c r="K45" s="98">
        <v>1</v>
      </c>
      <c r="L45" s="99">
        <f t="shared" si="12"/>
        <v>0</v>
      </c>
      <c r="M45" s="101"/>
      <c r="N45" s="96">
        <f t="shared" si="3"/>
        <v>0</v>
      </c>
      <c r="O45" s="100"/>
      <c r="P45" s="99">
        <f t="shared" si="4"/>
        <v>0</v>
      </c>
      <c r="Q45" s="95">
        <v>12</v>
      </c>
      <c r="R45" s="96">
        <f t="shared" si="5"/>
        <v>0</v>
      </c>
      <c r="S45" s="100"/>
      <c r="T45" s="97"/>
      <c r="U45" s="101"/>
      <c r="V45" s="102"/>
      <c r="W45" s="100"/>
      <c r="X45" s="97"/>
      <c r="Y45" s="101"/>
      <c r="Z45" s="102"/>
      <c r="AA45" s="100"/>
      <c r="AB45" s="97"/>
      <c r="AC45" s="101"/>
      <c r="AD45" s="102"/>
    </row>
    <row r="46" spans="2:30" s="109" customFormat="1" ht="75" x14ac:dyDescent="0.25">
      <c r="B46" s="170">
        <v>25</v>
      </c>
      <c r="C46" s="168" t="s">
        <v>255</v>
      </c>
      <c r="D46" s="169" t="s">
        <v>224</v>
      </c>
      <c r="E46" s="148" t="s">
        <v>201</v>
      </c>
      <c r="F46" s="92">
        <f>IF('Załącznik 1 - Formularz Oferty'!$T$55=TRUE,(VLOOKUP(C46,'Załącznik 1 - Formularz Oferty'!$C$53:$G$77,5,0)),0)</f>
        <v>0</v>
      </c>
      <c r="G46" s="93">
        <f t="shared" si="0"/>
        <v>12</v>
      </c>
      <c r="H46" s="94">
        <f t="shared" si="1"/>
        <v>0</v>
      </c>
      <c r="I46" s="101"/>
      <c r="J46" s="96">
        <f t="shared" si="2"/>
        <v>0</v>
      </c>
      <c r="K46" s="97"/>
      <c r="L46" s="99">
        <f t="shared" si="12"/>
        <v>0</v>
      </c>
      <c r="M46" s="101"/>
      <c r="N46" s="96">
        <f t="shared" si="3"/>
        <v>0</v>
      </c>
      <c r="O46" s="100"/>
      <c r="P46" s="99">
        <f t="shared" si="4"/>
        <v>0</v>
      </c>
      <c r="Q46" s="95">
        <v>12</v>
      </c>
      <c r="R46" s="96">
        <f t="shared" si="5"/>
        <v>0</v>
      </c>
      <c r="S46" s="100"/>
      <c r="T46" s="97"/>
      <c r="U46" s="101"/>
      <c r="V46" s="102"/>
      <c r="W46" s="100"/>
      <c r="X46" s="97"/>
      <c r="Y46" s="101"/>
      <c r="Z46" s="102"/>
      <c r="AA46" s="100"/>
      <c r="AB46" s="97"/>
      <c r="AC46" s="101"/>
      <c r="AD46" s="102"/>
    </row>
    <row r="47" spans="2:30" s="109" customFormat="1" ht="51.95" customHeight="1" x14ac:dyDescent="0.25">
      <c r="B47" s="105"/>
      <c r="C47" s="105"/>
      <c r="D47" s="106"/>
      <c r="E47" s="105"/>
      <c r="F47" s="105"/>
      <c r="G47" s="105"/>
      <c r="H47" s="105"/>
      <c r="I47" s="163" t="s">
        <v>132</v>
      </c>
      <c r="J47" s="107">
        <f>SUM(J22:J46)</f>
        <v>0</v>
      </c>
      <c r="K47" s="164" t="s">
        <v>152</v>
      </c>
      <c r="L47" s="108">
        <f>SUM(L22:L46)</f>
        <v>0</v>
      </c>
      <c r="M47" s="163" t="s">
        <v>153</v>
      </c>
      <c r="N47" s="107">
        <f>SUM(N22:N46)</f>
        <v>0</v>
      </c>
      <c r="O47" s="164" t="s">
        <v>154</v>
      </c>
      <c r="P47" s="108">
        <f>SUM(P22:P46)</f>
        <v>0</v>
      </c>
      <c r="Q47" s="163" t="s">
        <v>155</v>
      </c>
      <c r="R47" s="107">
        <f>SUM(R22:R46)</f>
        <v>0</v>
      </c>
      <c r="S47" s="164" t="s">
        <v>140</v>
      </c>
      <c r="T47" s="108">
        <f>SUM(T22:T46)</f>
        <v>0</v>
      </c>
      <c r="U47" s="163" t="s">
        <v>156</v>
      </c>
      <c r="V47" s="108">
        <f>SUM(V22:V46)</f>
        <v>0</v>
      </c>
      <c r="W47" s="164" t="s">
        <v>157</v>
      </c>
      <c r="X47" s="108">
        <f>SUM(X22:X46)</f>
        <v>0</v>
      </c>
      <c r="Y47" s="163" t="s">
        <v>183</v>
      </c>
      <c r="Z47" s="108">
        <f>SUM(Z22:Z46)</f>
        <v>0</v>
      </c>
      <c r="AA47" s="164" t="s">
        <v>250</v>
      </c>
      <c r="AB47" s="108">
        <f>SUM(AB22:AB46)</f>
        <v>0</v>
      </c>
      <c r="AC47" s="164" t="s">
        <v>249</v>
      </c>
      <c r="AD47" s="108">
        <f>SUM(AD22:AD46)</f>
        <v>0</v>
      </c>
    </row>
    <row r="49" spans="3:8" ht="15.75" thickBot="1" x14ac:dyDescent="0.3"/>
    <row r="50" spans="3:8" ht="39.75" customHeight="1" x14ac:dyDescent="0.25">
      <c r="C50" s="213" t="str">
        <f>'Załącznik 1 - Formularz Oferty'!C82</f>
        <v>13.02.2025r</v>
      </c>
      <c r="D50" s="214"/>
      <c r="E50" s="214" t="str">
        <f>'Załącznik 1 - Formularz Oferty'!D82</f>
        <v>ENEA</v>
      </c>
      <c r="F50" s="214"/>
      <c r="G50" s="214"/>
      <c r="H50" s="215"/>
    </row>
    <row r="51" spans="3:8" ht="30.75" customHeight="1" thickBot="1" x14ac:dyDescent="0.3">
      <c r="C51" s="216" t="s">
        <v>97</v>
      </c>
      <c r="D51" s="217"/>
      <c r="E51" s="218" t="s">
        <v>98</v>
      </c>
      <c r="F51" s="219"/>
      <c r="G51" s="219"/>
      <c r="H51" s="220"/>
    </row>
  </sheetData>
  <sheetProtection algorithmName="SHA-512" hashValue="VFWGC+nO5TMeTVWCIp5Qaveryvte28GTTXOODPmPozDpB9bRkeuv3ZiYPOb6FvY8y58k5RnNe9fhLc8joqGwFQ==" saltValue="pPaeMmi71RMZF4M+yYbzVQ==" spinCount="100000" sheet="1" formatCells="0" formatColumns="0" formatRows="0" insertColumns="0" insertRows="0" insertHyperlinks="0" deleteColumns="0" deleteRows="0" sort="0" pivotTables="0"/>
  <protectedRanges>
    <protectedRange sqref="B5:F5 B9:F9 B12:F12" name="Rozstęp1"/>
    <protectedRange sqref="C50:G50" name="Rozstęp1_1_1"/>
  </protectedRanges>
  <autoFilter ref="A21:AD47" xr:uid="{00000000-0009-0000-0000-000006000000}"/>
  <mergeCells count="12">
    <mergeCell ref="B3:H3"/>
    <mergeCell ref="B5:H5"/>
    <mergeCell ref="B9:H9"/>
    <mergeCell ref="B12:H12"/>
    <mergeCell ref="B15:H15"/>
    <mergeCell ref="C50:D50"/>
    <mergeCell ref="E50:H50"/>
    <mergeCell ref="C51:D51"/>
    <mergeCell ref="E51:H51"/>
    <mergeCell ref="B17:H17"/>
    <mergeCell ref="B19:C19"/>
    <mergeCell ref="D19:F19"/>
  </mergeCells>
  <dataValidations count="1">
    <dataValidation type="whole" allowBlank="1" showInputMessage="1" showErrorMessage="1" sqref="G22:G46" xr:uid="{00000000-0002-0000-0600-000000000000}">
      <formula1>0</formula1>
      <formula2>99999</formula2>
    </dataValidation>
  </dataValidations>
  <pageMargins left="0.70866141732283472" right="0.70866141732283472" top="0.74803149606299213" bottom="0.74803149606299213" header="0.31496062992125984" footer="0.31496062992125984"/>
  <pageSetup paperSize="9" scale="10"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7">
    <pageSetUpPr fitToPage="1"/>
  </sheetPr>
  <dimension ref="A1:X51"/>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E47" sqref="E47"/>
    </sheetView>
  </sheetViews>
  <sheetFormatPr defaultColWidth="9.140625" defaultRowHeight="15" x14ac:dyDescent="0.25"/>
  <cols>
    <col min="1" max="1" width="6.28515625"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24" width="20.7109375" style="51" customWidth="1"/>
    <col min="25" max="16384" width="9.140625" style="51"/>
  </cols>
  <sheetData>
    <row r="1" spans="2:8" x14ac:dyDescent="0.25">
      <c r="B1" s="242" t="s">
        <v>189</v>
      </c>
      <c r="C1" s="243"/>
      <c r="D1" s="243"/>
      <c r="E1" s="243"/>
      <c r="F1" s="243"/>
      <c r="G1" s="243"/>
      <c r="H1" s="244"/>
    </row>
    <row r="2" spans="2:8" x14ac:dyDescent="0.25">
      <c r="B2" s="42"/>
      <c r="C2" s="53"/>
      <c r="D2" s="53"/>
      <c r="E2" s="53"/>
      <c r="F2" s="53"/>
      <c r="G2" s="53"/>
      <c r="H2" s="33"/>
    </row>
    <row r="3" spans="2:8" ht="36" customHeight="1" x14ac:dyDescent="0.25">
      <c r="B3" s="198" t="s">
        <v>147</v>
      </c>
      <c r="C3" s="199"/>
      <c r="D3" s="199"/>
      <c r="E3" s="199"/>
      <c r="F3" s="199"/>
      <c r="G3" s="199"/>
      <c r="H3" s="200"/>
    </row>
    <row r="4" spans="2:8" x14ac:dyDescent="0.25">
      <c r="B4" s="35"/>
      <c r="C4" s="32"/>
      <c r="D4" s="32"/>
      <c r="E4" s="32"/>
      <c r="F4" s="32"/>
      <c r="G4" s="32"/>
      <c r="H4" s="33"/>
    </row>
    <row r="5" spans="2:8" ht="33.950000000000003" customHeight="1" x14ac:dyDescent="0.25">
      <c r="B5" s="230">
        <f>'Załącznik 1 - Formularz Oferty'!C5</f>
        <v>0</v>
      </c>
      <c r="C5" s="231"/>
      <c r="D5" s="231"/>
      <c r="E5" s="231"/>
      <c r="F5" s="231"/>
      <c r="G5" s="231"/>
      <c r="H5" s="232"/>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33">
        <f>'Załącznik 1 - Formularz Oferty'!C9</f>
        <v>0</v>
      </c>
      <c r="C9" s="234"/>
      <c r="D9" s="234"/>
      <c r="E9" s="234"/>
      <c r="F9" s="234"/>
      <c r="G9" s="234"/>
      <c r="H9" s="235"/>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3">
        <f>'Załącznik 1 - Formularz Oferty'!C12</f>
        <v>0</v>
      </c>
      <c r="C12" s="234"/>
      <c r="D12" s="234"/>
      <c r="E12" s="234"/>
      <c r="F12" s="234"/>
      <c r="G12" s="234"/>
      <c r="H12" s="235"/>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07" t="s">
        <v>190</v>
      </c>
      <c r="C15" s="208"/>
      <c r="D15" s="208"/>
      <c r="E15" s="208"/>
      <c r="F15" s="208"/>
      <c r="G15" s="208"/>
      <c r="H15" s="209"/>
    </row>
    <row r="16" spans="2:8" x14ac:dyDescent="0.25">
      <c r="B16" s="86"/>
      <c r="C16" s="53"/>
      <c r="D16" s="53"/>
      <c r="E16" s="53"/>
      <c r="F16" s="53"/>
      <c r="G16" s="87"/>
      <c r="H16" s="88"/>
    </row>
    <row r="17" spans="2:24" ht="15.75" x14ac:dyDescent="0.25">
      <c r="B17" s="112" t="s">
        <v>131</v>
      </c>
      <c r="C17" s="113"/>
      <c r="D17" s="113"/>
      <c r="E17" s="32"/>
      <c r="F17" s="53"/>
      <c r="G17" s="87"/>
      <c r="H17" s="88"/>
    </row>
    <row r="18" spans="2:24" x14ac:dyDescent="0.25">
      <c r="B18" s="114"/>
      <c r="C18" s="53"/>
      <c r="D18" s="53"/>
      <c r="E18" s="53"/>
      <c r="F18" s="53"/>
      <c r="G18" s="87"/>
      <c r="H18" s="88"/>
    </row>
    <row r="19" spans="2:24" ht="15.75" thickBot="1" x14ac:dyDescent="0.3">
      <c r="B19" s="239" t="s">
        <v>102</v>
      </c>
      <c r="C19" s="240"/>
      <c r="D19" s="241">
        <f>SUM(H22:H46)</f>
        <v>0</v>
      </c>
      <c r="E19" s="241"/>
      <c r="F19" s="241"/>
      <c r="G19" s="89"/>
      <c r="H19" s="90"/>
    </row>
    <row r="20" spans="2:24" x14ac:dyDescent="0.25">
      <c r="I20" s="115"/>
    </row>
    <row r="21" spans="2:24"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117</v>
      </c>
      <c r="N21" s="44" t="s">
        <v>134</v>
      </c>
      <c r="O21" s="45" t="s">
        <v>119</v>
      </c>
      <c r="P21" s="46" t="s">
        <v>136</v>
      </c>
      <c r="Q21" s="43" t="s">
        <v>120</v>
      </c>
      <c r="R21" s="44" t="s">
        <v>137</v>
      </c>
      <c r="S21" s="45" t="s">
        <v>121</v>
      </c>
      <c r="T21" s="46" t="s">
        <v>138</v>
      </c>
      <c r="U21" s="43" t="s">
        <v>122</v>
      </c>
      <c r="V21" s="44" t="s">
        <v>139</v>
      </c>
      <c r="W21" s="45" t="s">
        <v>181</v>
      </c>
      <c r="X21" s="46" t="s">
        <v>182</v>
      </c>
    </row>
    <row r="22" spans="2:24" s="109" customFormat="1" ht="75" x14ac:dyDescent="0.25">
      <c r="B22" s="147">
        <v>1</v>
      </c>
      <c r="C22" s="138" t="s">
        <v>225</v>
      </c>
      <c r="D22" s="142" t="s">
        <v>204</v>
      </c>
      <c r="E22" s="148" t="s">
        <v>191</v>
      </c>
      <c r="F22" s="151">
        <f>IF('Załącznik 1 - Formularz Oferty'!$T$56=TRUE,(VLOOKUP(C22,'Załącznik 1 - Formularz Oferty'!$C$53:$G$77,5,0)),0)</f>
        <v>0</v>
      </c>
      <c r="G22" s="116">
        <f>I22+K22+M22+O22+Q22+S22+U22+W22</f>
        <v>1089</v>
      </c>
      <c r="H22" s="152">
        <f>G22*F22</f>
        <v>0</v>
      </c>
      <c r="I22" s="117">
        <v>202</v>
      </c>
      <c r="J22" s="96">
        <f>I22*F22</f>
        <v>0</v>
      </c>
      <c r="K22" s="118">
        <v>24</v>
      </c>
      <c r="L22" s="119">
        <f>K22*F22</f>
        <v>0</v>
      </c>
      <c r="M22" s="117">
        <v>762</v>
      </c>
      <c r="N22" s="96">
        <f>M22*F22</f>
        <v>0</v>
      </c>
      <c r="O22" s="118">
        <v>11</v>
      </c>
      <c r="P22" s="119">
        <f>O22*F22</f>
        <v>0</v>
      </c>
      <c r="Q22" s="117">
        <v>30</v>
      </c>
      <c r="R22" s="120">
        <f>Q22*F22</f>
        <v>0</v>
      </c>
      <c r="S22" s="118">
        <v>30</v>
      </c>
      <c r="T22" s="119">
        <f>S22*F22</f>
        <v>0</v>
      </c>
      <c r="U22" s="117">
        <v>20</v>
      </c>
      <c r="V22" s="120">
        <f>U22*F22</f>
        <v>0</v>
      </c>
      <c r="W22" s="118">
        <v>10</v>
      </c>
      <c r="X22" s="119">
        <f>W22*F22</f>
        <v>0</v>
      </c>
    </row>
    <row r="23" spans="2:24" s="109" customFormat="1" ht="75" x14ac:dyDescent="0.25">
      <c r="B23" s="147">
        <v>2</v>
      </c>
      <c r="C23" s="139" t="s">
        <v>226</v>
      </c>
      <c r="D23" s="142" t="s">
        <v>205</v>
      </c>
      <c r="E23" s="148" t="s">
        <v>191</v>
      </c>
      <c r="F23" s="151">
        <f>IF('Załącznik 1 - Formularz Oferty'!$T$56=TRUE,(VLOOKUP(C23,'Załącznik 1 - Formularz Oferty'!$C$53:$G$77,5,0)),0)</f>
        <v>0</v>
      </c>
      <c r="G23" s="116">
        <f t="shared" ref="G23:G46" si="0">I23+K23+M23+O23+Q23+S23+U23+W23</f>
        <v>948</v>
      </c>
      <c r="H23" s="152">
        <f t="shared" ref="H23:H46" si="1">G23*F23</f>
        <v>0</v>
      </c>
      <c r="I23" s="117">
        <v>23</v>
      </c>
      <c r="J23" s="96">
        <f t="shared" ref="J23:J45" si="2">I23*F23</f>
        <v>0</v>
      </c>
      <c r="K23" s="118">
        <v>18</v>
      </c>
      <c r="L23" s="119">
        <f t="shared" ref="L23:L45" si="3">K23*F23</f>
        <v>0</v>
      </c>
      <c r="M23" s="117">
        <v>876</v>
      </c>
      <c r="N23" s="96">
        <f t="shared" ref="N23:N28" si="4">M23*F23</f>
        <v>0</v>
      </c>
      <c r="O23" s="118">
        <v>11</v>
      </c>
      <c r="P23" s="119">
        <f t="shared" ref="P23:P46" si="5">O23*F23</f>
        <v>0</v>
      </c>
      <c r="Q23" s="121"/>
      <c r="R23" s="122"/>
      <c r="S23" s="118">
        <v>10</v>
      </c>
      <c r="T23" s="119">
        <f t="shared" ref="T23:T39" si="6">S23*F23</f>
        <v>0</v>
      </c>
      <c r="U23" s="121"/>
      <c r="V23" s="122"/>
      <c r="W23" s="118">
        <v>10</v>
      </c>
      <c r="X23" s="119">
        <f t="shared" ref="X23:X28" si="7">W23*F23</f>
        <v>0</v>
      </c>
    </row>
    <row r="24" spans="2:24" s="109" customFormat="1" ht="45" x14ac:dyDescent="0.25">
      <c r="B24" s="147">
        <v>3</v>
      </c>
      <c r="C24" s="139" t="s">
        <v>227</v>
      </c>
      <c r="D24" s="142" t="s">
        <v>202</v>
      </c>
      <c r="E24" s="148" t="s">
        <v>191</v>
      </c>
      <c r="F24" s="151">
        <f>IF('Załącznik 1 - Formularz Oferty'!$T$56=TRUE,(VLOOKUP(C24,'Załącznik 1 - Formularz Oferty'!$C$53:$G$77,5,0)),0)</f>
        <v>0</v>
      </c>
      <c r="G24" s="116">
        <f t="shared" si="0"/>
        <v>189</v>
      </c>
      <c r="H24" s="152">
        <f t="shared" si="1"/>
        <v>0</v>
      </c>
      <c r="I24" s="117">
        <v>100</v>
      </c>
      <c r="J24" s="96">
        <f t="shared" si="2"/>
        <v>0</v>
      </c>
      <c r="K24" s="123"/>
      <c r="L24" s="124"/>
      <c r="M24" s="117">
        <v>78</v>
      </c>
      <c r="N24" s="96">
        <f t="shared" si="4"/>
        <v>0</v>
      </c>
      <c r="O24" s="118">
        <v>11</v>
      </c>
      <c r="P24" s="119">
        <f t="shared" si="5"/>
        <v>0</v>
      </c>
      <c r="Q24" s="121"/>
      <c r="R24" s="122"/>
      <c r="S24" s="123"/>
      <c r="T24" s="124"/>
      <c r="U24" s="121"/>
      <c r="V24" s="122"/>
      <c r="W24" s="123"/>
      <c r="X24" s="124"/>
    </row>
    <row r="25" spans="2:24" s="109" customFormat="1" ht="90" x14ac:dyDescent="0.25">
      <c r="B25" s="147">
        <v>4</v>
      </c>
      <c r="C25" s="139" t="s">
        <v>228</v>
      </c>
      <c r="D25" s="145" t="s">
        <v>203</v>
      </c>
      <c r="E25" s="149" t="s">
        <v>191</v>
      </c>
      <c r="F25" s="151">
        <f>IF('Załącznik 1 - Formularz Oferty'!$T$56=TRUE,(VLOOKUP(C25,'Załącznik 1 - Formularz Oferty'!$C$53:$G$77,5,0)),0)</f>
        <v>0</v>
      </c>
      <c r="G25" s="116">
        <f t="shared" si="0"/>
        <v>66</v>
      </c>
      <c r="H25" s="152">
        <f t="shared" si="1"/>
        <v>0</v>
      </c>
      <c r="I25" s="117">
        <v>50</v>
      </c>
      <c r="J25" s="96">
        <f t="shared" si="2"/>
        <v>0</v>
      </c>
      <c r="K25" s="123"/>
      <c r="L25" s="124"/>
      <c r="M25" s="121"/>
      <c r="N25" s="102"/>
      <c r="O25" s="118">
        <v>11</v>
      </c>
      <c r="P25" s="119">
        <f t="shared" si="5"/>
        <v>0</v>
      </c>
      <c r="Q25" s="121"/>
      <c r="R25" s="122"/>
      <c r="S25" s="123"/>
      <c r="T25" s="124"/>
      <c r="U25" s="121"/>
      <c r="V25" s="122"/>
      <c r="W25" s="118">
        <v>5</v>
      </c>
      <c r="X25" s="119">
        <f t="shared" si="7"/>
        <v>0</v>
      </c>
    </row>
    <row r="26" spans="2:24" s="109" customFormat="1" ht="75" x14ac:dyDescent="0.25">
      <c r="B26" s="147">
        <v>5</v>
      </c>
      <c r="C26" s="139" t="s">
        <v>231</v>
      </c>
      <c r="D26" s="145" t="s">
        <v>206</v>
      </c>
      <c r="E26" s="149" t="s">
        <v>191</v>
      </c>
      <c r="F26" s="151">
        <f>IF('Załącznik 1 - Formularz Oferty'!$T$56=TRUE,(VLOOKUP(C26,'Załącznik 1 - Formularz Oferty'!$C$53:$G$77,5,0)),0)</f>
        <v>0</v>
      </c>
      <c r="G26" s="116">
        <f t="shared" si="0"/>
        <v>61</v>
      </c>
      <c r="H26" s="152">
        <f t="shared" si="1"/>
        <v>0</v>
      </c>
      <c r="I26" s="117">
        <v>50</v>
      </c>
      <c r="J26" s="96">
        <f t="shared" si="2"/>
        <v>0</v>
      </c>
      <c r="K26" s="123"/>
      <c r="L26" s="124"/>
      <c r="M26" s="121"/>
      <c r="N26" s="102"/>
      <c r="O26" s="118">
        <v>11</v>
      </c>
      <c r="P26" s="119">
        <f t="shared" si="5"/>
        <v>0</v>
      </c>
      <c r="Q26" s="121"/>
      <c r="R26" s="122"/>
      <c r="S26" s="123"/>
      <c r="T26" s="124"/>
      <c r="U26" s="121"/>
      <c r="V26" s="122"/>
      <c r="W26" s="123"/>
      <c r="X26" s="124"/>
    </row>
    <row r="27" spans="2:24" s="109" customFormat="1" ht="60" x14ac:dyDescent="0.25">
      <c r="B27" s="147">
        <v>6</v>
      </c>
      <c r="C27" s="139" t="s">
        <v>232</v>
      </c>
      <c r="D27" s="142" t="s">
        <v>207</v>
      </c>
      <c r="E27" s="148" t="s">
        <v>192</v>
      </c>
      <c r="F27" s="151">
        <f>IF('Załącznik 1 - Formularz Oferty'!$T$56=TRUE,(VLOOKUP(C27,'Załącznik 1 - Formularz Oferty'!$C$53:$G$77,5,0)),0)</f>
        <v>0</v>
      </c>
      <c r="G27" s="116">
        <f t="shared" si="0"/>
        <v>16</v>
      </c>
      <c r="H27" s="152">
        <f t="shared" si="1"/>
        <v>0</v>
      </c>
      <c r="I27" s="101"/>
      <c r="J27" s="102"/>
      <c r="K27" s="123"/>
      <c r="L27" s="124"/>
      <c r="M27" s="117">
        <v>4</v>
      </c>
      <c r="N27" s="96">
        <f t="shared" si="4"/>
        <v>0</v>
      </c>
      <c r="O27" s="118">
        <v>11</v>
      </c>
      <c r="P27" s="119">
        <f t="shared" si="5"/>
        <v>0</v>
      </c>
      <c r="Q27" s="117">
        <v>1</v>
      </c>
      <c r="R27" s="120">
        <f t="shared" ref="R27:R44" si="8">Q27*F27</f>
        <v>0</v>
      </c>
      <c r="S27" s="123"/>
      <c r="T27" s="124"/>
      <c r="U27" s="121"/>
      <c r="V27" s="122"/>
      <c r="W27" s="123"/>
      <c r="X27" s="124"/>
    </row>
    <row r="28" spans="2:24" s="109" customFormat="1" ht="60" x14ac:dyDescent="0.25">
      <c r="B28" s="147">
        <v>7</v>
      </c>
      <c r="C28" s="139" t="s">
        <v>229</v>
      </c>
      <c r="D28" s="142" t="s">
        <v>208</v>
      </c>
      <c r="E28" s="148" t="s">
        <v>193</v>
      </c>
      <c r="F28" s="151">
        <f>IF('Załącznik 1 - Formularz Oferty'!$T$56=TRUE,(VLOOKUP(C28,'Załącznik 1 - Formularz Oferty'!$C$53:$G$77,5,0)),0)</f>
        <v>0</v>
      </c>
      <c r="G28" s="116">
        <f t="shared" si="0"/>
        <v>97</v>
      </c>
      <c r="H28" s="152">
        <f t="shared" si="1"/>
        <v>0</v>
      </c>
      <c r="I28" s="117">
        <v>20</v>
      </c>
      <c r="J28" s="96">
        <f t="shared" si="2"/>
        <v>0</v>
      </c>
      <c r="K28" s="118">
        <v>1</v>
      </c>
      <c r="L28" s="119">
        <f t="shared" si="3"/>
        <v>0</v>
      </c>
      <c r="M28" s="117">
        <v>42</v>
      </c>
      <c r="N28" s="96">
        <f t="shared" si="4"/>
        <v>0</v>
      </c>
      <c r="O28" s="118">
        <v>11</v>
      </c>
      <c r="P28" s="119">
        <f t="shared" si="5"/>
        <v>0</v>
      </c>
      <c r="Q28" s="117">
        <v>10</v>
      </c>
      <c r="R28" s="120">
        <f t="shared" si="8"/>
        <v>0</v>
      </c>
      <c r="S28" s="123"/>
      <c r="T28" s="124"/>
      <c r="U28" s="117">
        <v>5</v>
      </c>
      <c r="V28" s="120">
        <f t="shared" ref="V28" si="9">U28*F28</f>
        <v>0</v>
      </c>
      <c r="W28" s="118">
        <v>8</v>
      </c>
      <c r="X28" s="119">
        <f t="shared" si="7"/>
        <v>0</v>
      </c>
    </row>
    <row r="29" spans="2:24" s="109" customFormat="1" ht="30" x14ac:dyDescent="0.25">
      <c r="B29" s="147">
        <v>8</v>
      </c>
      <c r="C29" s="140" t="s">
        <v>233</v>
      </c>
      <c r="D29" s="142" t="s">
        <v>209</v>
      </c>
      <c r="E29" s="150" t="s">
        <v>52</v>
      </c>
      <c r="F29" s="151">
        <f>IF('Załącznik 1 - Formularz Oferty'!$T$56=TRUE,(VLOOKUP(C29,'Załącznik 1 - Formularz Oferty'!$C$53:$G$77,5,0)),0)</f>
        <v>0</v>
      </c>
      <c r="G29" s="116">
        <f t="shared" si="0"/>
        <v>11</v>
      </c>
      <c r="H29" s="152">
        <f t="shared" si="1"/>
        <v>0</v>
      </c>
      <c r="I29" s="101"/>
      <c r="J29" s="102"/>
      <c r="K29" s="123"/>
      <c r="L29" s="124"/>
      <c r="M29" s="121"/>
      <c r="N29" s="102"/>
      <c r="O29" s="118">
        <v>11</v>
      </c>
      <c r="P29" s="119">
        <f t="shared" si="5"/>
        <v>0</v>
      </c>
      <c r="Q29" s="121"/>
      <c r="R29" s="122"/>
      <c r="S29" s="123"/>
      <c r="T29" s="124"/>
      <c r="U29" s="121"/>
      <c r="V29" s="122"/>
      <c r="W29" s="123"/>
      <c r="X29" s="124"/>
    </row>
    <row r="30" spans="2:24" s="109" customFormat="1" ht="60" x14ac:dyDescent="0.25">
      <c r="B30" s="147">
        <v>9</v>
      </c>
      <c r="C30" s="139" t="s">
        <v>234</v>
      </c>
      <c r="D30" s="142" t="s">
        <v>210</v>
      </c>
      <c r="E30" s="148" t="s">
        <v>194</v>
      </c>
      <c r="F30" s="151">
        <f>IF('Załącznik 1 - Formularz Oferty'!$T$56=TRUE,(VLOOKUP(C30,'Załącznik 1 - Formularz Oferty'!$C$53:$G$77,5,0)),0)</f>
        <v>0</v>
      </c>
      <c r="G30" s="116">
        <f t="shared" si="0"/>
        <v>12</v>
      </c>
      <c r="H30" s="152">
        <f t="shared" si="1"/>
        <v>0</v>
      </c>
      <c r="I30" s="101"/>
      <c r="J30" s="102"/>
      <c r="K30" s="118">
        <v>1</v>
      </c>
      <c r="L30" s="119">
        <f t="shared" si="3"/>
        <v>0</v>
      </c>
      <c r="M30" s="121"/>
      <c r="N30" s="102"/>
      <c r="O30" s="118">
        <v>11</v>
      </c>
      <c r="P30" s="119">
        <f t="shared" si="5"/>
        <v>0</v>
      </c>
      <c r="Q30" s="121"/>
      <c r="R30" s="122"/>
      <c r="S30" s="123"/>
      <c r="T30" s="124"/>
      <c r="U30" s="121"/>
      <c r="V30" s="122"/>
      <c r="W30" s="123"/>
      <c r="X30" s="124"/>
    </row>
    <row r="31" spans="2:24" s="109" customFormat="1" ht="120" x14ac:dyDescent="0.25">
      <c r="B31" s="147">
        <v>10</v>
      </c>
      <c r="C31" s="139" t="s">
        <v>235</v>
      </c>
      <c r="D31" s="142" t="s">
        <v>217</v>
      </c>
      <c r="E31" s="148" t="s">
        <v>195</v>
      </c>
      <c r="F31" s="151">
        <f>IF('Załącznik 1 - Formularz Oferty'!$T$56=TRUE,(VLOOKUP(C31,'Załącznik 1 - Formularz Oferty'!$C$53:$G$77,5,0)),0)</f>
        <v>0</v>
      </c>
      <c r="G31" s="116">
        <f t="shared" si="0"/>
        <v>11</v>
      </c>
      <c r="H31" s="152">
        <f t="shared" si="1"/>
        <v>0</v>
      </c>
      <c r="I31" s="101"/>
      <c r="J31" s="102"/>
      <c r="K31" s="123"/>
      <c r="L31" s="124"/>
      <c r="M31" s="121"/>
      <c r="N31" s="102"/>
      <c r="O31" s="118">
        <v>11</v>
      </c>
      <c r="P31" s="119">
        <f t="shared" si="5"/>
        <v>0</v>
      </c>
      <c r="Q31" s="121"/>
      <c r="R31" s="122"/>
      <c r="S31" s="123"/>
      <c r="T31" s="124"/>
      <c r="U31" s="121"/>
      <c r="V31" s="122"/>
      <c r="W31" s="123"/>
      <c r="X31" s="124"/>
    </row>
    <row r="32" spans="2:24" s="109" customFormat="1" ht="120" x14ac:dyDescent="0.25">
      <c r="B32" s="147">
        <v>11</v>
      </c>
      <c r="C32" s="139" t="s">
        <v>236</v>
      </c>
      <c r="D32" s="142" t="s">
        <v>216</v>
      </c>
      <c r="E32" s="148" t="s">
        <v>195</v>
      </c>
      <c r="F32" s="151">
        <f>IF('Załącznik 1 - Formularz Oferty'!$T$56=TRUE,(VLOOKUP(C32,'Załącznik 1 - Formularz Oferty'!$C$53:$G$77,5,0)),0)</f>
        <v>0</v>
      </c>
      <c r="G32" s="116">
        <f t="shared" si="0"/>
        <v>11</v>
      </c>
      <c r="H32" s="152">
        <f t="shared" si="1"/>
        <v>0</v>
      </c>
      <c r="I32" s="101"/>
      <c r="J32" s="102"/>
      <c r="K32" s="123"/>
      <c r="L32" s="124"/>
      <c r="M32" s="121"/>
      <c r="N32" s="102"/>
      <c r="O32" s="118">
        <v>11</v>
      </c>
      <c r="P32" s="119">
        <f t="shared" si="5"/>
        <v>0</v>
      </c>
      <c r="Q32" s="121"/>
      <c r="R32" s="122"/>
      <c r="S32" s="123"/>
      <c r="T32" s="124"/>
      <c r="U32" s="121"/>
      <c r="V32" s="122"/>
      <c r="W32" s="123"/>
      <c r="X32" s="124"/>
    </row>
    <row r="33" spans="2:24" s="109" customFormat="1" ht="120" x14ac:dyDescent="0.25">
      <c r="B33" s="147">
        <v>12</v>
      </c>
      <c r="C33" s="139" t="s">
        <v>237</v>
      </c>
      <c r="D33" s="142" t="s">
        <v>215</v>
      </c>
      <c r="E33" s="148" t="s">
        <v>196</v>
      </c>
      <c r="F33" s="151">
        <f>IF('Załącznik 1 - Formularz Oferty'!$T$56=TRUE,(VLOOKUP(C33,'Załącznik 1 - Formularz Oferty'!$C$53:$G$77,5,0)),0)</f>
        <v>0</v>
      </c>
      <c r="G33" s="116">
        <f t="shared" si="0"/>
        <v>11</v>
      </c>
      <c r="H33" s="152">
        <f t="shared" si="1"/>
        <v>0</v>
      </c>
      <c r="I33" s="101"/>
      <c r="J33" s="102"/>
      <c r="K33" s="123"/>
      <c r="L33" s="124"/>
      <c r="M33" s="121"/>
      <c r="N33" s="102"/>
      <c r="O33" s="118">
        <v>11</v>
      </c>
      <c r="P33" s="119">
        <f t="shared" si="5"/>
        <v>0</v>
      </c>
      <c r="Q33" s="121"/>
      <c r="R33" s="122"/>
      <c r="S33" s="123"/>
      <c r="T33" s="124"/>
      <c r="U33" s="121"/>
      <c r="V33" s="122"/>
      <c r="W33" s="123"/>
      <c r="X33" s="124"/>
    </row>
    <row r="34" spans="2:24" s="109" customFormat="1" ht="120" x14ac:dyDescent="0.25">
      <c r="B34" s="147">
        <v>13</v>
      </c>
      <c r="C34" s="139" t="s">
        <v>238</v>
      </c>
      <c r="D34" s="142" t="s">
        <v>214</v>
      </c>
      <c r="E34" s="148" t="s">
        <v>196</v>
      </c>
      <c r="F34" s="151">
        <f>IF('Załącznik 1 - Formularz Oferty'!$T$56=TRUE,(VLOOKUP(C34,'Załącznik 1 - Formularz Oferty'!$C$53:$G$77,5,0)),0)</f>
        <v>0</v>
      </c>
      <c r="G34" s="116">
        <f t="shared" si="0"/>
        <v>11</v>
      </c>
      <c r="H34" s="152">
        <f t="shared" si="1"/>
        <v>0</v>
      </c>
      <c r="I34" s="101"/>
      <c r="J34" s="102"/>
      <c r="K34" s="123"/>
      <c r="L34" s="124"/>
      <c r="M34" s="121"/>
      <c r="N34" s="102"/>
      <c r="O34" s="118">
        <v>11</v>
      </c>
      <c r="P34" s="119">
        <f t="shared" si="5"/>
        <v>0</v>
      </c>
      <c r="Q34" s="121"/>
      <c r="R34" s="122"/>
      <c r="S34" s="123"/>
      <c r="T34" s="124"/>
      <c r="U34" s="121"/>
      <c r="V34" s="122"/>
      <c r="W34" s="123"/>
      <c r="X34" s="124"/>
    </row>
    <row r="35" spans="2:24" s="109" customFormat="1" ht="120" x14ac:dyDescent="0.25">
      <c r="B35" s="147">
        <v>14</v>
      </c>
      <c r="C35" s="139" t="s">
        <v>239</v>
      </c>
      <c r="D35" s="142" t="s">
        <v>213</v>
      </c>
      <c r="E35" s="148" t="s">
        <v>195</v>
      </c>
      <c r="F35" s="151">
        <f>IF('Załącznik 1 - Formularz Oferty'!$T$56=TRUE,(VLOOKUP(C35,'Załącznik 1 - Formularz Oferty'!$C$53:$G$77,5,0)),0)</f>
        <v>0</v>
      </c>
      <c r="G35" s="116">
        <f t="shared" si="0"/>
        <v>11</v>
      </c>
      <c r="H35" s="152">
        <f t="shared" si="1"/>
        <v>0</v>
      </c>
      <c r="I35" s="101"/>
      <c r="J35" s="102"/>
      <c r="K35" s="123"/>
      <c r="L35" s="124"/>
      <c r="M35" s="121"/>
      <c r="N35" s="102"/>
      <c r="O35" s="118">
        <v>11</v>
      </c>
      <c r="P35" s="119">
        <f t="shared" si="5"/>
        <v>0</v>
      </c>
      <c r="Q35" s="121"/>
      <c r="R35" s="122"/>
      <c r="S35" s="123"/>
      <c r="T35" s="124"/>
      <c r="U35" s="121"/>
      <c r="V35" s="122"/>
      <c r="W35" s="123"/>
      <c r="X35" s="124"/>
    </row>
    <row r="36" spans="2:24" s="109" customFormat="1" ht="120" x14ac:dyDescent="0.25">
      <c r="B36" s="147">
        <v>15</v>
      </c>
      <c r="C36" s="139" t="s">
        <v>240</v>
      </c>
      <c r="D36" s="142" t="s">
        <v>212</v>
      </c>
      <c r="E36" s="148" t="s">
        <v>196</v>
      </c>
      <c r="F36" s="151">
        <f>IF('Załącznik 1 - Formularz Oferty'!$T$56=TRUE,(VLOOKUP(C36,'Załącznik 1 - Formularz Oferty'!$C$53:$G$77,5,0)),0)</f>
        <v>0</v>
      </c>
      <c r="G36" s="116">
        <f t="shared" si="0"/>
        <v>11</v>
      </c>
      <c r="H36" s="152">
        <f t="shared" si="1"/>
        <v>0</v>
      </c>
      <c r="I36" s="101"/>
      <c r="J36" s="102"/>
      <c r="K36" s="123"/>
      <c r="L36" s="124"/>
      <c r="M36" s="121"/>
      <c r="N36" s="102"/>
      <c r="O36" s="118">
        <v>11</v>
      </c>
      <c r="P36" s="119">
        <f t="shared" si="5"/>
        <v>0</v>
      </c>
      <c r="Q36" s="121"/>
      <c r="R36" s="122"/>
      <c r="S36" s="123"/>
      <c r="T36" s="124"/>
      <c r="U36" s="121"/>
      <c r="V36" s="122"/>
      <c r="W36" s="123"/>
      <c r="X36" s="124"/>
    </row>
    <row r="37" spans="2:24" s="109" customFormat="1" ht="90" x14ac:dyDescent="0.25">
      <c r="B37" s="147">
        <v>16</v>
      </c>
      <c r="C37" s="139" t="s">
        <v>230</v>
      </c>
      <c r="D37" s="142" t="s">
        <v>211</v>
      </c>
      <c r="E37" s="148" t="s">
        <v>197</v>
      </c>
      <c r="F37" s="151">
        <f>IF('Załącznik 1 - Formularz Oferty'!$T$56=TRUE,(VLOOKUP(C37,'Załącznik 1 - Formularz Oferty'!$C$53:$G$77,5,0)),0)</f>
        <v>0</v>
      </c>
      <c r="G37" s="116">
        <f t="shared" si="0"/>
        <v>10</v>
      </c>
      <c r="H37" s="152">
        <f t="shared" si="1"/>
        <v>0</v>
      </c>
      <c r="I37" s="101"/>
      <c r="J37" s="102"/>
      <c r="K37" s="123"/>
      <c r="L37" s="124"/>
      <c r="M37" s="121"/>
      <c r="N37" s="102"/>
      <c r="O37" s="118">
        <v>10</v>
      </c>
      <c r="P37" s="119">
        <f t="shared" si="5"/>
        <v>0</v>
      </c>
      <c r="Q37" s="121"/>
      <c r="R37" s="122"/>
      <c r="S37" s="123"/>
      <c r="T37" s="124"/>
      <c r="U37" s="121"/>
      <c r="V37" s="122"/>
      <c r="W37" s="123"/>
      <c r="X37" s="124"/>
    </row>
    <row r="38" spans="2:24" s="109" customFormat="1" ht="90" x14ac:dyDescent="0.25">
      <c r="B38" s="147">
        <v>17</v>
      </c>
      <c r="C38" s="139" t="s">
        <v>241</v>
      </c>
      <c r="D38" s="142" t="s">
        <v>218</v>
      </c>
      <c r="E38" s="148" t="s">
        <v>197</v>
      </c>
      <c r="F38" s="151">
        <f>IF('Załącznik 1 - Formularz Oferty'!$T$56=TRUE,(VLOOKUP(C38,'Załącznik 1 - Formularz Oferty'!$C$53:$G$77,5,0)),0)</f>
        <v>0</v>
      </c>
      <c r="G38" s="116">
        <f t="shared" si="0"/>
        <v>30</v>
      </c>
      <c r="H38" s="152">
        <f t="shared" si="1"/>
        <v>0</v>
      </c>
      <c r="I38" s="101"/>
      <c r="J38" s="102"/>
      <c r="K38" s="123"/>
      <c r="L38" s="124"/>
      <c r="M38" s="121"/>
      <c r="N38" s="102"/>
      <c r="O38" s="118">
        <v>10</v>
      </c>
      <c r="P38" s="119">
        <f t="shared" si="5"/>
        <v>0</v>
      </c>
      <c r="Q38" s="121"/>
      <c r="R38" s="122"/>
      <c r="S38" s="118">
        <v>20</v>
      </c>
      <c r="T38" s="119">
        <f t="shared" si="6"/>
        <v>0</v>
      </c>
      <c r="U38" s="121"/>
      <c r="V38" s="122"/>
      <c r="W38" s="123"/>
      <c r="X38" s="124"/>
    </row>
    <row r="39" spans="2:24" s="109" customFormat="1" ht="90" x14ac:dyDescent="0.25">
      <c r="B39" s="147">
        <v>18</v>
      </c>
      <c r="C39" s="139" t="s">
        <v>242</v>
      </c>
      <c r="D39" s="142" t="s">
        <v>219</v>
      </c>
      <c r="E39" s="148" t="s">
        <v>197</v>
      </c>
      <c r="F39" s="151">
        <f>IF('Załącznik 1 - Formularz Oferty'!$T$56=TRUE,(VLOOKUP(C39,'Załącznik 1 - Formularz Oferty'!$C$53:$G$77,5,0)),0)</f>
        <v>0</v>
      </c>
      <c r="G39" s="116">
        <f t="shared" si="0"/>
        <v>35</v>
      </c>
      <c r="H39" s="152">
        <f t="shared" si="1"/>
        <v>0</v>
      </c>
      <c r="I39" s="101"/>
      <c r="J39" s="102"/>
      <c r="K39" s="123"/>
      <c r="L39" s="124"/>
      <c r="M39" s="121"/>
      <c r="N39" s="102"/>
      <c r="O39" s="118">
        <v>10</v>
      </c>
      <c r="P39" s="119">
        <f t="shared" si="5"/>
        <v>0</v>
      </c>
      <c r="Q39" s="121"/>
      <c r="R39" s="122"/>
      <c r="S39" s="118">
        <v>25</v>
      </c>
      <c r="T39" s="119">
        <f t="shared" si="6"/>
        <v>0</v>
      </c>
      <c r="U39" s="121"/>
      <c r="V39" s="122"/>
      <c r="W39" s="123"/>
      <c r="X39" s="124"/>
    </row>
    <row r="40" spans="2:24" s="109" customFormat="1" ht="90" x14ac:dyDescent="0.25">
      <c r="B40" s="147">
        <v>19</v>
      </c>
      <c r="C40" s="139" t="s">
        <v>243</v>
      </c>
      <c r="D40" s="142" t="s">
        <v>220</v>
      </c>
      <c r="E40" s="148" t="s">
        <v>197</v>
      </c>
      <c r="F40" s="151">
        <f>IF('Załącznik 1 - Formularz Oferty'!$T$56=TRUE,(VLOOKUP(C40,'Załącznik 1 - Formularz Oferty'!$C$53:$G$77,5,0)),0)</f>
        <v>0</v>
      </c>
      <c r="G40" s="116">
        <f t="shared" si="0"/>
        <v>10</v>
      </c>
      <c r="H40" s="152">
        <f t="shared" si="1"/>
        <v>0</v>
      </c>
      <c r="I40" s="101"/>
      <c r="J40" s="102"/>
      <c r="K40" s="123"/>
      <c r="L40" s="124"/>
      <c r="M40" s="121"/>
      <c r="N40" s="102"/>
      <c r="O40" s="118">
        <v>10</v>
      </c>
      <c r="P40" s="119">
        <f t="shared" si="5"/>
        <v>0</v>
      </c>
      <c r="Q40" s="121"/>
      <c r="R40" s="122"/>
      <c r="S40" s="123"/>
      <c r="T40" s="124"/>
      <c r="U40" s="121"/>
      <c r="V40" s="122"/>
      <c r="W40" s="123"/>
      <c r="X40" s="124"/>
    </row>
    <row r="41" spans="2:24" s="109" customFormat="1" ht="30" x14ac:dyDescent="0.25">
      <c r="B41" s="147">
        <v>20</v>
      </c>
      <c r="C41" s="139" t="s">
        <v>244</v>
      </c>
      <c r="D41" s="142" t="s">
        <v>221</v>
      </c>
      <c r="E41" s="148" t="s">
        <v>198</v>
      </c>
      <c r="F41" s="151">
        <f>IF('Załącznik 1 - Formularz Oferty'!$T$56=TRUE,(VLOOKUP(C41,'Załącznik 1 - Formularz Oferty'!$C$53:$G$77,5,0)),0)</f>
        <v>0</v>
      </c>
      <c r="G41" s="116">
        <f t="shared" si="0"/>
        <v>11</v>
      </c>
      <c r="H41" s="152">
        <f t="shared" si="1"/>
        <v>0</v>
      </c>
      <c r="I41" s="117">
        <v>1</v>
      </c>
      <c r="J41" s="96">
        <f t="shared" si="2"/>
        <v>0</v>
      </c>
      <c r="K41" s="123"/>
      <c r="L41" s="124"/>
      <c r="M41" s="121"/>
      <c r="N41" s="102"/>
      <c r="O41" s="118">
        <v>10</v>
      </c>
      <c r="P41" s="119">
        <f t="shared" si="5"/>
        <v>0</v>
      </c>
      <c r="Q41" s="121"/>
      <c r="R41" s="122"/>
      <c r="S41" s="123"/>
      <c r="T41" s="124"/>
      <c r="U41" s="121"/>
      <c r="V41" s="122"/>
      <c r="W41" s="123"/>
      <c r="X41" s="124"/>
    </row>
    <row r="42" spans="2:24" s="109" customFormat="1" ht="45" x14ac:dyDescent="0.25">
      <c r="B42" s="147">
        <v>21</v>
      </c>
      <c r="C42" s="139" t="s">
        <v>245</v>
      </c>
      <c r="D42" s="142" t="s">
        <v>223</v>
      </c>
      <c r="E42" s="148" t="s">
        <v>198</v>
      </c>
      <c r="F42" s="151">
        <f>IF('Załącznik 1 - Formularz Oferty'!$T$56=TRUE,(VLOOKUP(C42,'Załącznik 1 - Formularz Oferty'!$C$53:$G$77,5,0)),0)</f>
        <v>0</v>
      </c>
      <c r="G42" s="116">
        <f t="shared" si="0"/>
        <v>12</v>
      </c>
      <c r="H42" s="152">
        <f t="shared" si="1"/>
        <v>0</v>
      </c>
      <c r="I42" s="117">
        <v>1</v>
      </c>
      <c r="J42" s="96">
        <f t="shared" si="2"/>
        <v>0</v>
      </c>
      <c r="K42" s="123"/>
      <c r="L42" s="124"/>
      <c r="M42" s="121"/>
      <c r="N42" s="102"/>
      <c r="O42" s="118">
        <v>10</v>
      </c>
      <c r="P42" s="119">
        <f t="shared" si="5"/>
        <v>0</v>
      </c>
      <c r="Q42" s="117">
        <v>1</v>
      </c>
      <c r="R42" s="120">
        <f t="shared" si="8"/>
        <v>0</v>
      </c>
      <c r="S42" s="123"/>
      <c r="T42" s="124"/>
      <c r="U42" s="121"/>
      <c r="V42" s="122"/>
      <c r="W42" s="123"/>
      <c r="X42" s="124"/>
    </row>
    <row r="43" spans="2:24" s="109" customFormat="1" ht="45" x14ac:dyDescent="0.25">
      <c r="B43" s="147">
        <v>22</v>
      </c>
      <c r="C43" s="139" t="s">
        <v>246</v>
      </c>
      <c r="D43" s="142" t="s">
        <v>222</v>
      </c>
      <c r="E43" s="148" t="s">
        <v>199</v>
      </c>
      <c r="F43" s="151">
        <f>IF('Załącznik 1 - Formularz Oferty'!$T$56=TRUE,(VLOOKUP(C43,'Załącznik 1 - Formularz Oferty'!$C$53:$G$77,5,0)),0)</f>
        <v>0</v>
      </c>
      <c r="G43" s="116">
        <f t="shared" si="0"/>
        <v>11</v>
      </c>
      <c r="H43" s="152">
        <f t="shared" si="1"/>
        <v>0</v>
      </c>
      <c r="I43" s="101"/>
      <c r="J43" s="102"/>
      <c r="K43" s="118">
        <v>1</v>
      </c>
      <c r="L43" s="119">
        <f t="shared" si="3"/>
        <v>0</v>
      </c>
      <c r="M43" s="121"/>
      <c r="N43" s="102"/>
      <c r="O43" s="118">
        <v>10</v>
      </c>
      <c r="P43" s="119">
        <f t="shared" si="5"/>
        <v>0</v>
      </c>
      <c r="Q43" s="121"/>
      <c r="R43" s="122"/>
      <c r="S43" s="123"/>
      <c r="T43" s="124"/>
      <c r="U43" s="121"/>
      <c r="V43" s="122"/>
      <c r="W43" s="123"/>
      <c r="X43" s="124"/>
    </row>
    <row r="44" spans="2:24" s="109" customFormat="1" ht="75" x14ac:dyDescent="0.25">
      <c r="B44" s="170">
        <v>23</v>
      </c>
      <c r="C44" s="168" t="s">
        <v>256</v>
      </c>
      <c r="D44" s="169" t="s">
        <v>258</v>
      </c>
      <c r="E44" s="148" t="s">
        <v>199</v>
      </c>
      <c r="F44" s="151">
        <f>IF('Załącznik 1 - Formularz Oferty'!$T$56=TRUE,(VLOOKUP(C44,'Załącznik 1 - Formularz Oferty'!$C$53:$G$77,5,0)),0)</f>
        <v>0</v>
      </c>
      <c r="G44" s="116">
        <f t="shared" si="0"/>
        <v>12</v>
      </c>
      <c r="H44" s="152">
        <f t="shared" si="1"/>
        <v>0</v>
      </c>
      <c r="I44" s="117">
        <v>1</v>
      </c>
      <c r="J44" s="96">
        <f t="shared" si="2"/>
        <v>0</v>
      </c>
      <c r="K44" s="123"/>
      <c r="L44" s="124"/>
      <c r="M44" s="121"/>
      <c r="N44" s="102"/>
      <c r="O44" s="118">
        <v>10</v>
      </c>
      <c r="P44" s="119">
        <f t="shared" si="5"/>
        <v>0</v>
      </c>
      <c r="Q44" s="117">
        <v>1</v>
      </c>
      <c r="R44" s="120">
        <f t="shared" si="8"/>
        <v>0</v>
      </c>
      <c r="S44" s="123"/>
      <c r="T44" s="124"/>
      <c r="U44" s="121"/>
      <c r="V44" s="122"/>
      <c r="W44" s="123"/>
      <c r="X44" s="124"/>
    </row>
    <row r="45" spans="2:24" s="109" customFormat="1" ht="75" x14ac:dyDescent="0.25">
      <c r="B45" s="170">
        <v>24</v>
      </c>
      <c r="C45" s="168" t="s">
        <v>257</v>
      </c>
      <c r="D45" s="169" t="s">
        <v>259</v>
      </c>
      <c r="E45" s="148" t="s">
        <v>200</v>
      </c>
      <c r="F45" s="151">
        <f>IF('Załącznik 1 - Formularz Oferty'!$T$56=TRUE,(VLOOKUP(C45,'Załącznik 1 - Formularz Oferty'!$C$53:$G$77,5,0)),0)</f>
        <v>0</v>
      </c>
      <c r="G45" s="116">
        <f t="shared" si="0"/>
        <v>12</v>
      </c>
      <c r="H45" s="152">
        <f t="shared" si="1"/>
        <v>0</v>
      </c>
      <c r="I45" s="117">
        <v>1</v>
      </c>
      <c r="J45" s="96">
        <f t="shared" si="2"/>
        <v>0</v>
      </c>
      <c r="K45" s="118">
        <v>1</v>
      </c>
      <c r="L45" s="119">
        <f t="shared" si="3"/>
        <v>0</v>
      </c>
      <c r="M45" s="121"/>
      <c r="N45" s="102"/>
      <c r="O45" s="118">
        <v>10</v>
      </c>
      <c r="P45" s="119">
        <f t="shared" si="5"/>
        <v>0</v>
      </c>
      <c r="Q45" s="121"/>
      <c r="R45" s="122"/>
      <c r="S45" s="123"/>
      <c r="T45" s="124"/>
      <c r="U45" s="121"/>
      <c r="V45" s="122"/>
      <c r="W45" s="123"/>
      <c r="X45" s="124"/>
    </row>
    <row r="46" spans="2:24" s="109" customFormat="1" ht="75" x14ac:dyDescent="0.25">
      <c r="B46" s="170">
        <v>25</v>
      </c>
      <c r="C46" s="168" t="s">
        <v>255</v>
      </c>
      <c r="D46" s="169" t="s">
        <v>224</v>
      </c>
      <c r="E46" s="148" t="s">
        <v>201</v>
      </c>
      <c r="F46" s="151">
        <f>IF('Załącznik 1 - Formularz Oferty'!$T$56=TRUE,(VLOOKUP(C46,'Załącznik 1 - Formularz Oferty'!$C$53:$G$77,5,0)),0)</f>
        <v>0</v>
      </c>
      <c r="G46" s="116">
        <f t="shared" si="0"/>
        <v>10</v>
      </c>
      <c r="H46" s="152">
        <f t="shared" si="1"/>
        <v>0</v>
      </c>
      <c r="I46" s="101"/>
      <c r="J46" s="102"/>
      <c r="K46" s="123"/>
      <c r="L46" s="124"/>
      <c r="M46" s="121"/>
      <c r="N46" s="102"/>
      <c r="O46" s="118">
        <v>10</v>
      </c>
      <c r="P46" s="119">
        <f t="shared" si="5"/>
        <v>0</v>
      </c>
      <c r="Q46" s="121"/>
      <c r="R46" s="122"/>
      <c r="S46" s="123"/>
      <c r="T46" s="124"/>
      <c r="U46" s="121"/>
      <c r="V46" s="122"/>
      <c r="W46" s="123"/>
      <c r="X46" s="124"/>
    </row>
    <row r="47" spans="2:24" s="111" customFormat="1" ht="51.95" customHeight="1" x14ac:dyDescent="0.25">
      <c r="B47" s="104"/>
      <c r="C47" s="104"/>
      <c r="D47" s="104"/>
      <c r="E47" s="104"/>
      <c r="F47" s="104"/>
      <c r="G47" s="104"/>
      <c r="H47" s="104"/>
      <c r="I47" s="155" t="s">
        <v>132</v>
      </c>
      <c r="J47" s="156">
        <f>SUM(J22:J46)</f>
        <v>0</v>
      </c>
      <c r="K47" s="157" t="s">
        <v>152</v>
      </c>
      <c r="L47" s="158">
        <f>SUM(L22:L46)</f>
        <v>0</v>
      </c>
      <c r="M47" s="155" t="s">
        <v>153</v>
      </c>
      <c r="N47" s="156">
        <f>SUM(N22:N46)</f>
        <v>0</v>
      </c>
      <c r="O47" s="157" t="s">
        <v>159</v>
      </c>
      <c r="P47" s="158">
        <f>SUM(P22:P46)</f>
        <v>0</v>
      </c>
      <c r="Q47" s="155" t="s">
        <v>158</v>
      </c>
      <c r="R47" s="156">
        <f>SUM(R22:R46)</f>
        <v>0</v>
      </c>
      <c r="S47" s="157" t="s">
        <v>160</v>
      </c>
      <c r="T47" s="158">
        <f>SUM(T22:T46)</f>
        <v>0</v>
      </c>
      <c r="U47" s="155" t="s">
        <v>161</v>
      </c>
      <c r="V47" s="156">
        <f>SUM(V22:V46)</f>
        <v>0</v>
      </c>
      <c r="W47" s="157" t="s">
        <v>184</v>
      </c>
      <c r="X47" s="158">
        <f>SUM(X22:X46)</f>
        <v>0</v>
      </c>
    </row>
    <row r="49" spans="3:8" ht="15.75" thickBot="1" x14ac:dyDescent="0.3"/>
    <row r="50" spans="3:8" ht="41.25" customHeight="1" x14ac:dyDescent="0.25">
      <c r="C50" s="213" t="str">
        <f>'Załącznik 1 - Formularz Oferty'!C82</f>
        <v>13.02.2025r</v>
      </c>
      <c r="D50" s="214"/>
      <c r="E50" s="214" t="str">
        <f>'Załącznik 1 - Formularz Oferty'!D82</f>
        <v>ENEA</v>
      </c>
      <c r="F50" s="214"/>
      <c r="G50" s="214"/>
      <c r="H50" s="215"/>
    </row>
    <row r="51" spans="3:8" ht="37.5" customHeight="1" thickBot="1" x14ac:dyDescent="0.3">
      <c r="C51" s="216" t="s">
        <v>97</v>
      </c>
      <c r="D51" s="217"/>
      <c r="E51" s="218" t="s">
        <v>98</v>
      </c>
      <c r="F51" s="219"/>
      <c r="G51" s="219"/>
      <c r="H51" s="220"/>
    </row>
  </sheetData>
  <sheetProtection algorithmName="SHA-512" hashValue="YT5NHQ/eeoi7RQu06fSEOryOoP0LMO1ZSvzdX2vfWmtEACiYjqVkVaKnjRAgrCDXCW7Nfd4O80p9+jRoL7UEvQ==" saltValue="3On05Q/yVA6tksi70aVjWg=="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50:D50" name="Rozstęp1_1_1"/>
    <protectedRange sqref="E50:G50" name="Rozstęp1_1_1_2"/>
  </protectedRanges>
  <autoFilter ref="A21:X47" xr:uid="{00000000-0009-0000-0000-000007000000}"/>
  <mergeCells count="12">
    <mergeCell ref="B15:H15"/>
    <mergeCell ref="D19:F19"/>
    <mergeCell ref="B1:H1"/>
    <mergeCell ref="B3:H3"/>
    <mergeCell ref="B5:H5"/>
    <mergeCell ref="B9:H9"/>
    <mergeCell ref="B12:H12"/>
    <mergeCell ref="C50:D50"/>
    <mergeCell ref="E50:H50"/>
    <mergeCell ref="C51:D51"/>
    <mergeCell ref="E51:H51"/>
    <mergeCell ref="B19:C19"/>
  </mergeCells>
  <dataValidations count="1">
    <dataValidation type="whole" allowBlank="1" showInputMessage="1" showErrorMessage="1" sqref="G22:G46" xr:uid="{00000000-0002-0000-0700-000000000000}">
      <formula1>0</formula1>
      <formula2>99999</formula2>
    </dataValidation>
  </dataValidations>
  <pageMargins left="0.70866141732283472" right="0.70866141732283472" top="0.74803149606299213" bottom="0.74803149606299213" header="0.31496062992125984" footer="0.31496062992125984"/>
  <pageSetup paperSize="9" scale="24"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51"/>
  <sheetViews>
    <sheetView topLeftCell="B1" zoomScale="70" zoomScaleNormal="70" workbookViewId="0">
      <selection activeCell="D45" sqref="D45"/>
    </sheetView>
  </sheetViews>
  <sheetFormatPr defaultColWidth="9.140625"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24" width="20.7109375" style="51" customWidth="1"/>
    <col min="25" max="16384" width="9.140625" style="51"/>
  </cols>
  <sheetData>
    <row r="1" spans="2:8" ht="15.75" thickBot="1" x14ac:dyDescent="0.3">
      <c r="B1" s="242" t="s">
        <v>189</v>
      </c>
      <c r="C1" s="243"/>
      <c r="D1" s="243"/>
      <c r="E1" s="243"/>
      <c r="F1" s="243"/>
      <c r="G1" s="243"/>
      <c r="H1" s="244"/>
    </row>
    <row r="2" spans="2:8" x14ac:dyDescent="0.25">
      <c r="B2" s="125"/>
      <c r="C2" s="126"/>
      <c r="D2" s="126"/>
      <c r="E2" s="126"/>
      <c r="F2" s="126"/>
      <c r="G2" s="126"/>
      <c r="H2" s="127"/>
    </row>
    <row r="3" spans="2:8" ht="31.5" customHeight="1" x14ac:dyDescent="0.25">
      <c r="B3" s="198" t="s">
        <v>148</v>
      </c>
      <c r="C3" s="199"/>
      <c r="D3" s="199"/>
      <c r="E3" s="199"/>
      <c r="F3" s="199"/>
      <c r="G3" s="199"/>
      <c r="H3" s="200"/>
    </row>
    <row r="4" spans="2:8" x14ac:dyDescent="0.25">
      <c r="B4" s="35"/>
      <c r="C4" s="32"/>
      <c r="D4" s="32"/>
      <c r="E4" s="32"/>
      <c r="F4" s="32"/>
      <c r="G4" s="32"/>
      <c r="H4" s="33"/>
    </row>
    <row r="5" spans="2:8" ht="33.950000000000003" customHeight="1" x14ac:dyDescent="0.25">
      <c r="B5" s="230">
        <f>'Załącznik 1 - Formularz Oferty'!C5</f>
        <v>0</v>
      </c>
      <c r="C5" s="231"/>
      <c r="D5" s="231"/>
      <c r="E5" s="231"/>
      <c r="F5" s="231"/>
      <c r="G5" s="231"/>
      <c r="H5" s="232"/>
    </row>
    <row r="6" spans="2:8" x14ac:dyDescent="0.25">
      <c r="B6" s="30"/>
      <c r="C6" s="31" t="s">
        <v>84</v>
      </c>
      <c r="D6" s="31"/>
      <c r="E6" s="31"/>
      <c r="F6" s="31"/>
      <c r="G6" s="32"/>
      <c r="H6" s="33"/>
    </row>
    <row r="7" spans="2:8" x14ac:dyDescent="0.25">
      <c r="B7" s="30"/>
      <c r="C7" s="31"/>
      <c r="D7" s="31"/>
      <c r="E7" s="31"/>
      <c r="F7" s="31"/>
      <c r="G7" s="32"/>
      <c r="H7" s="33"/>
    </row>
    <row r="8" spans="2:8" ht="11.25" customHeight="1" x14ac:dyDescent="0.25">
      <c r="B8" s="30" t="s">
        <v>85</v>
      </c>
      <c r="C8" s="31"/>
      <c r="D8" s="31"/>
      <c r="E8" s="31"/>
      <c r="F8" s="31"/>
      <c r="G8" s="31"/>
      <c r="H8" s="128"/>
    </row>
    <row r="9" spans="2:8" ht="33.950000000000003" customHeight="1" x14ac:dyDescent="0.25">
      <c r="B9" s="233">
        <f>'Załącznik 1 - Formularz Oferty'!C9</f>
        <v>0</v>
      </c>
      <c r="C9" s="234"/>
      <c r="D9" s="234"/>
      <c r="E9" s="234"/>
      <c r="F9" s="234"/>
      <c r="G9" s="234"/>
      <c r="H9" s="235"/>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3">
        <f>'Załącznik 1 - Formularz Oferty'!C12</f>
        <v>0</v>
      </c>
      <c r="C12" s="234"/>
      <c r="D12" s="234"/>
      <c r="E12" s="234"/>
      <c r="F12" s="234"/>
      <c r="G12" s="234"/>
      <c r="H12" s="235"/>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07" t="s">
        <v>190</v>
      </c>
      <c r="C15" s="208"/>
      <c r="D15" s="208"/>
      <c r="E15" s="208"/>
      <c r="F15" s="208"/>
      <c r="G15" s="208"/>
      <c r="H15" s="209"/>
    </row>
    <row r="16" spans="2:8" x14ac:dyDescent="0.25">
      <c r="B16" s="86"/>
      <c r="C16" s="53"/>
      <c r="D16" s="53"/>
      <c r="E16" s="53"/>
      <c r="F16" s="53"/>
      <c r="G16" s="87"/>
      <c r="H16" s="88"/>
    </row>
    <row r="17" spans="2:24" ht="15.75" x14ac:dyDescent="0.25">
      <c r="B17" s="129" t="s">
        <v>130</v>
      </c>
      <c r="C17" s="130"/>
      <c r="D17" s="130"/>
      <c r="E17" s="53"/>
      <c r="F17" s="53"/>
      <c r="G17" s="87"/>
      <c r="H17" s="88"/>
    </row>
    <row r="18" spans="2:24" x14ac:dyDescent="0.25">
      <c r="B18" s="86"/>
      <c r="C18" s="53"/>
      <c r="D18" s="53"/>
      <c r="E18" s="53"/>
      <c r="F18" s="53"/>
      <c r="G18" s="87"/>
      <c r="H18" s="88"/>
    </row>
    <row r="19" spans="2:24" ht="15.75" thickBot="1" x14ac:dyDescent="0.3">
      <c r="B19" s="239" t="s">
        <v>103</v>
      </c>
      <c r="C19" s="240"/>
      <c r="D19" s="241">
        <f>SUM(H22:H46)</f>
        <v>0</v>
      </c>
      <c r="E19" s="241"/>
      <c r="F19" s="241"/>
      <c r="G19" s="89"/>
      <c r="H19" s="90"/>
      <c r="I19" s="115"/>
    </row>
    <row r="21" spans="2:24"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117</v>
      </c>
      <c r="N21" s="44" t="s">
        <v>134</v>
      </c>
      <c r="O21" s="45" t="s">
        <v>119</v>
      </c>
      <c r="P21" s="46" t="s">
        <v>136</v>
      </c>
      <c r="Q21" s="43" t="s">
        <v>120</v>
      </c>
      <c r="R21" s="44" t="s">
        <v>140</v>
      </c>
      <c r="S21" s="45" t="s">
        <v>121</v>
      </c>
      <c r="T21" s="46" t="s">
        <v>138</v>
      </c>
      <c r="U21" s="43" t="s">
        <v>122</v>
      </c>
      <c r="V21" s="44" t="s">
        <v>139</v>
      </c>
      <c r="W21" s="45" t="s">
        <v>181</v>
      </c>
      <c r="X21" s="46" t="s">
        <v>182</v>
      </c>
    </row>
    <row r="22" spans="2:24" s="109" customFormat="1" ht="75" x14ac:dyDescent="0.25">
      <c r="B22" s="147">
        <v>1</v>
      </c>
      <c r="C22" s="138" t="s">
        <v>225</v>
      </c>
      <c r="D22" s="142" t="s">
        <v>204</v>
      </c>
      <c r="E22" s="148" t="s">
        <v>191</v>
      </c>
      <c r="F22" s="153">
        <f>IF('Załącznik 1 - Formularz Oferty'!$T$57=TRUE,(VLOOKUP(C22,'Załącznik 1 - Formularz Oferty'!$C$53:$G$77,5,0)),0)</f>
        <v>0</v>
      </c>
      <c r="G22" s="131">
        <f>I22+K22+M22+O22+Q22+S22+U22+W22</f>
        <v>976</v>
      </c>
      <c r="H22" s="154">
        <f>G22*F22</f>
        <v>0</v>
      </c>
      <c r="I22" s="117">
        <v>235</v>
      </c>
      <c r="J22" s="96">
        <f>I22*F22</f>
        <v>0</v>
      </c>
      <c r="K22" s="118">
        <v>9</v>
      </c>
      <c r="L22" s="119">
        <f>K22*F22</f>
        <v>0</v>
      </c>
      <c r="M22" s="117">
        <v>542</v>
      </c>
      <c r="N22" s="96">
        <f>M22*F22</f>
        <v>0</v>
      </c>
      <c r="O22" s="118">
        <v>10</v>
      </c>
      <c r="P22" s="119">
        <f>O22*F22</f>
        <v>0</v>
      </c>
      <c r="Q22" s="117">
        <v>45</v>
      </c>
      <c r="R22" s="120">
        <f>Q22*F22</f>
        <v>0</v>
      </c>
      <c r="S22" s="118">
        <v>5</v>
      </c>
      <c r="T22" s="119">
        <f>S22*F22</f>
        <v>0</v>
      </c>
      <c r="U22" s="117">
        <v>120</v>
      </c>
      <c r="V22" s="96">
        <f>U22*F22</f>
        <v>0</v>
      </c>
      <c r="W22" s="118">
        <v>10</v>
      </c>
      <c r="X22" s="119">
        <f>W22*F22</f>
        <v>0</v>
      </c>
    </row>
    <row r="23" spans="2:24" s="109" customFormat="1" ht="75" x14ac:dyDescent="0.25">
      <c r="B23" s="147">
        <v>2</v>
      </c>
      <c r="C23" s="139" t="s">
        <v>226</v>
      </c>
      <c r="D23" s="142" t="s">
        <v>205</v>
      </c>
      <c r="E23" s="148" t="s">
        <v>191</v>
      </c>
      <c r="F23" s="153">
        <f>IF('Załącznik 1 - Formularz Oferty'!$T$57=TRUE,(VLOOKUP(C23,'Załącznik 1 - Formularz Oferty'!$C$53:$G$77,5,0)),0)</f>
        <v>0</v>
      </c>
      <c r="G23" s="131">
        <f t="shared" ref="G23:G46" si="0">I23+K23+M23+O23+Q23+S23+U23+W23</f>
        <v>973</v>
      </c>
      <c r="H23" s="154">
        <f t="shared" ref="H23:H46" si="1">G23*F23</f>
        <v>0</v>
      </c>
      <c r="I23" s="117">
        <v>21</v>
      </c>
      <c r="J23" s="96">
        <f t="shared" ref="J23:J45" si="2">I23*F23</f>
        <v>0</v>
      </c>
      <c r="K23" s="118">
        <v>17</v>
      </c>
      <c r="L23" s="119">
        <f t="shared" ref="L23:L45" si="3">K23*F23</f>
        <v>0</v>
      </c>
      <c r="M23" s="117">
        <v>903</v>
      </c>
      <c r="N23" s="96">
        <f t="shared" ref="N23:N28" si="4">M23*F23</f>
        <v>0</v>
      </c>
      <c r="O23" s="118">
        <v>10</v>
      </c>
      <c r="P23" s="119">
        <f t="shared" ref="P23:P46" si="5">O23*F23</f>
        <v>0</v>
      </c>
      <c r="Q23" s="121"/>
      <c r="R23" s="122"/>
      <c r="S23" s="123"/>
      <c r="T23" s="124"/>
      <c r="U23" s="117">
        <v>10</v>
      </c>
      <c r="V23" s="96">
        <f t="shared" ref="V23:V38" si="6">U23*F23</f>
        <v>0</v>
      </c>
      <c r="W23" s="118">
        <v>12</v>
      </c>
      <c r="X23" s="119">
        <f t="shared" ref="X23:X28" si="7">W23*F23</f>
        <v>0</v>
      </c>
    </row>
    <row r="24" spans="2:24" s="109" customFormat="1" ht="45" x14ac:dyDescent="0.25">
      <c r="B24" s="147">
        <v>3</v>
      </c>
      <c r="C24" s="139" t="s">
        <v>227</v>
      </c>
      <c r="D24" s="142" t="s">
        <v>202</v>
      </c>
      <c r="E24" s="148" t="s">
        <v>191</v>
      </c>
      <c r="F24" s="153">
        <f>IF('Załącznik 1 - Formularz Oferty'!$T$57=TRUE,(VLOOKUP(C24,'Załącznik 1 - Formularz Oferty'!$C$53:$G$77,5,0)),0)</f>
        <v>0</v>
      </c>
      <c r="G24" s="131">
        <f t="shared" si="0"/>
        <v>249</v>
      </c>
      <c r="H24" s="154">
        <f t="shared" si="1"/>
        <v>0</v>
      </c>
      <c r="I24" s="117">
        <v>150</v>
      </c>
      <c r="J24" s="96">
        <f t="shared" si="2"/>
        <v>0</v>
      </c>
      <c r="K24" s="123"/>
      <c r="L24" s="124"/>
      <c r="M24" s="117">
        <v>89</v>
      </c>
      <c r="N24" s="96">
        <f t="shared" si="4"/>
        <v>0</v>
      </c>
      <c r="O24" s="118">
        <v>10</v>
      </c>
      <c r="P24" s="119">
        <f t="shared" si="5"/>
        <v>0</v>
      </c>
      <c r="Q24" s="121"/>
      <c r="R24" s="122"/>
      <c r="S24" s="123"/>
      <c r="T24" s="124"/>
      <c r="U24" s="101"/>
      <c r="V24" s="102"/>
      <c r="W24" s="123"/>
      <c r="X24" s="124"/>
    </row>
    <row r="25" spans="2:24" s="109" customFormat="1" ht="90" x14ac:dyDescent="0.25">
      <c r="B25" s="147">
        <v>4</v>
      </c>
      <c r="C25" s="139" t="s">
        <v>228</v>
      </c>
      <c r="D25" s="145" t="s">
        <v>203</v>
      </c>
      <c r="E25" s="149" t="s">
        <v>191</v>
      </c>
      <c r="F25" s="153">
        <f>IF('Załącznik 1 - Formularz Oferty'!$T$57=TRUE,(VLOOKUP(C25,'Załącznik 1 - Formularz Oferty'!$C$53:$G$77,5,0)),0)</f>
        <v>0</v>
      </c>
      <c r="G25" s="131">
        <f t="shared" si="0"/>
        <v>50</v>
      </c>
      <c r="H25" s="154">
        <f t="shared" si="1"/>
        <v>0</v>
      </c>
      <c r="I25" s="117">
        <v>25</v>
      </c>
      <c r="J25" s="96">
        <f t="shared" si="2"/>
        <v>0</v>
      </c>
      <c r="K25" s="123"/>
      <c r="L25" s="124"/>
      <c r="M25" s="121"/>
      <c r="N25" s="102"/>
      <c r="O25" s="118">
        <v>10</v>
      </c>
      <c r="P25" s="119">
        <f t="shared" si="5"/>
        <v>0</v>
      </c>
      <c r="Q25" s="121"/>
      <c r="R25" s="122"/>
      <c r="S25" s="123"/>
      <c r="T25" s="124"/>
      <c r="U25" s="101"/>
      <c r="V25" s="102"/>
      <c r="W25" s="118">
        <v>15</v>
      </c>
      <c r="X25" s="119">
        <f t="shared" si="7"/>
        <v>0</v>
      </c>
    </row>
    <row r="26" spans="2:24" s="109" customFormat="1" ht="75" x14ac:dyDescent="0.25">
      <c r="B26" s="147">
        <v>5</v>
      </c>
      <c r="C26" s="139" t="s">
        <v>231</v>
      </c>
      <c r="D26" s="145" t="s">
        <v>206</v>
      </c>
      <c r="E26" s="149" t="s">
        <v>191</v>
      </c>
      <c r="F26" s="153">
        <f>IF('Załącznik 1 - Formularz Oferty'!$T$57=TRUE,(VLOOKUP(C26,'Załącznik 1 - Formularz Oferty'!$C$53:$G$77,5,0)),0)</f>
        <v>0</v>
      </c>
      <c r="G26" s="131">
        <f t="shared" si="0"/>
        <v>35</v>
      </c>
      <c r="H26" s="154">
        <f t="shared" si="1"/>
        <v>0</v>
      </c>
      <c r="I26" s="117">
        <v>25</v>
      </c>
      <c r="J26" s="96">
        <f t="shared" si="2"/>
        <v>0</v>
      </c>
      <c r="K26" s="123"/>
      <c r="L26" s="124"/>
      <c r="M26" s="121"/>
      <c r="N26" s="102"/>
      <c r="O26" s="118">
        <v>10</v>
      </c>
      <c r="P26" s="119">
        <f t="shared" si="5"/>
        <v>0</v>
      </c>
      <c r="Q26" s="121"/>
      <c r="R26" s="122"/>
      <c r="S26" s="123"/>
      <c r="T26" s="124"/>
      <c r="U26" s="101"/>
      <c r="V26" s="102"/>
      <c r="W26" s="123"/>
      <c r="X26" s="124"/>
    </row>
    <row r="27" spans="2:24" s="109" customFormat="1" ht="60" x14ac:dyDescent="0.25">
      <c r="B27" s="147">
        <v>6</v>
      </c>
      <c r="C27" s="139" t="s">
        <v>232</v>
      </c>
      <c r="D27" s="142" t="s">
        <v>207</v>
      </c>
      <c r="E27" s="148" t="s">
        <v>192</v>
      </c>
      <c r="F27" s="153">
        <f>IF('Załącznik 1 - Formularz Oferty'!$T$57=TRUE,(VLOOKUP(C27,'Załącznik 1 - Formularz Oferty'!$C$53:$G$77,5,0)),0)</f>
        <v>0</v>
      </c>
      <c r="G27" s="131">
        <f t="shared" si="0"/>
        <v>63</v>
      </c>
      <c r="H27" s="154">
        <f t="shared" si="1"/>
        <v>0</v>
      </c>
      <c r="I27" s="121"/>
      <c r="J27" s="102"/>
      <c r="K27" s="123"/>
      <c r="L27" s="124"/>
      <c r="M27" s="117">
        <v>52</v>
      </c>
      <c r="N27" s="96">
        <f t="shared" si="4"/>
        <v>0</v>
      </c>
      <c r="O27" s="118">
        <v>10</v>
      </c>
      <c r="P27" s="119">
        <f t="shared" si="5"/>
        <v>0</v>
      </c>
      <c r="Q27" s="117">
        <v>1</v>
      </c>
      <c r="R27" s="120">
        <f t="shared" ref="R27:R44" si="8">Q27*F27</f>
        <v>0</v>
      </c>
      <c r="S27" s="123"/>
      <c r="T27" s="124"/>
      <c r="U27" s="101"/>
      <c r="V27" s="102"/>
      <c r="W27" s="123"/>
      <c r="X27" s="124"/>
    </row>
    <row r="28" spans="2:24" s="109" customFormat="1" ht="60" x14ac:dyDescent="0.25">
      <c r="B28" s="147">
        <v>7</v>
      </c>
      <c r="C28" s="139" t="s">
        <v>229</v>
      </c>
      <c r="D28" s="142" t="s">
        <v>208</v>
      </c>
      <c r="E28" s="148" t="s">
        <v>193</v>
      </c>
      <c r="F28" s="153">
        <f>IF('Załącznik 1 - Formularz Oferty'!$T$57=TRUE,(VLOOKUP(C28,'Załącznik 1 - Formularz Oferty'!$C$53:$G$77,5,0)),0)</f>
        <v>0</v>
      </c>
      <c r="G28" s="131">
        <f t="shared" si="0"/>
        <v>155</v>
      </c>
      <c r="H28" s="154">
        <f t="shared" si="1"/>
        <v>0</v>
      </c>
      <c r="I28" s="117">
        <v>30</v>
      </c>
      <c r="J28" s="96">
        <f t="shared" si="2"/>
        <v>0</v>
      </c>
      <c r="K28" s="118">
        <v>1</v>
      </c>
      <c r="L28" s="119">
        <f t="shared" si="3"/>
        <v>0</v>
      </c>
      <c r="M28" s="117">
        <v>52</v>
      </c>
      <c r="N28" s="96">
        <f t="shared" si="4"/>
        <v>0</v>
      </c>
      <c r="O28" s="118">
        <v>10</v>
      </c>
      <c r="P28" s="119">
        <f t="shared" si="5"/>
        <v>0</v>
      </c>
      <c r="Q28" s="117">
        <v>30</v>
      </c>
      <c r="R28" s="120">
        <f t="shared" si="8"/>
        <v>0</v>
      </c>
      <c r="S28" s="123"/>
      <c r="T28" s="124"/>
      <c r="U28" s="117">
        <v>20</v>
      </c>
      <c r="V28" s="96">
        <f t="shared" si="6"/>
        <v>0</v>
      </c>
      <c r="W28" s="118">
        <v>12</v>
      </c>
      <c r="X28" s="119">
        <f t="shared" si="7"/>
        <v>0</v>
      </c>
    </row>
    <row r="29" spans="2:24" s="109" customFormat="1" ht="30" x14ac:dyDescent="0.25">
      <c r="B29" s="147">
        <v>8</v>
      </c>
      <c r="C29" s="140" t="s">
        <v>233</v>
      </c>
      <c r="D29" s="142" t="s">
        <v>209</v>
      </c>
      <c r="E29" s="150" t="s">
        <v>52</v>
      </c>
      <c r="F29" s="153">
        <f>IF('Załącznik 1 - Formularz Oferty'!$T$57=TRUE,(VLOOKUP(C29,'Załącznik 1 - Formularz Oferty'!$C$53:$G$77,5,0)),0)</f>
        <v>0</v>
      </c>
      <c r="G29" s="131">
        <f t="shared" si="0"/>
        <v>10</v>
      </c>
      <c r="H29" s="154">
        <f t="shared" si="1"/>
        <v>0</v>
      </c>
      <c r="I29" s="121"/>
      <c r="J29" s="102"/>
      <c r="K29" s="123"/>
      <c r="L29" s="124"/>
      <c r="M29" s="121"/>
      <c r="N29" s="102"/>
      <c r="O29" s="118">
        <v>10</v>
      </c>
      <c r="P29" s="119">
        <f t="shared" si="5"/>
        <v>0</v>
      </c>
      <c r="Q29" s="121"/>
      <c r="R29" s="122"/>
      <c r="S29" s="123"/>
      <c r="T29" s="124"/>
      <c r="U29" s="101"/>
      <c r="V29" s="102"/>
      <c r="W29" s="123"/>
      <c r="X29" s="124"/>
    </row>
    <row r="30" spans="2:24" s="109" customFormat="1" ht="60" x14ac:dyDescent="0.25">
      <c r="B30" s="147">
        <v>9</v>
      </c>
      <c r="C30" s="139" t="s">
        <v>234</v>
      </c>
      <c r="D30" s="142" t="s">
        <v>210</v>
      </c>
      <c r="E30" s="148" t="s">
        <v>194</v>
      </c>
      <c r="F30" s="153">
        <f>IF('Załącznik 1 - Formularz Oferty'!$T$57=TRUE,(VLOOKUP(C30,'Załącznik 1 - Formularz Oferty'!$C$53:$G$77,5,0)),0)</f>
        <v>0</v>
      </c>
      <c r="G30" s="131">
        <f t="shared" si="0"/>
        <v>11</v>
      </c>
      <c r="H30" s="154">
        <f t="shared" si="1"/>
        <v>0</v>
      </c>
      <c r="I30" s="121"/>
      <c r="J30" s="102"/>
      <c r="K30" s="118">
        <v>1</v>
      </c>
      <c r="L30" s="119">
        <f t="shared" si="3"/>
        <v>0</v>
      </c>
      <c r="M30" s="121"/>
      <c r="N30" s="102"/>
      <c r="O30" s="118">
        <v>10</v>
      </c>
      <c r="P30" s="119">
        <f t="shared" si="5"/>
        <v>0</v>
      </c>
      <c r="Q30" s="121"/>
      <c r="R30" s="122"/>
      <c r="S30" s="123"/>
      <c r="T30" s="124"/>
      <c r="U30" s="101"/>
      <c r="V30" s="102"/>
      <c r="W30" s="123"/>
      <c r="X30" s="124"/>
    </row>
    <row r="31" spans="2:24" s="109" customFormat="1" ht="120" x14ac:dyDescent="0.25">
      <c r="B31" s="147">
        <v>10</v>
      </c>
      <c r="C31" s="139" t="s">
        <v>235</v>
      </c>
      <c r="D31" s="142" t="s">
        <v>217</v>
      </c>
      <c r="E31" s="148" t="s">
        <v>195</v>
      </c>
      <c r="F31" s="153">
        <f>IF('Załącznik 1 - Formularz Oferty'!$T$57=TRUE,(VLOOKUP(C31,'Załącznik 1 - Formularz Oferty'!$C$53:$G$77,5,0)),0)</f>
        <v>0</v>
      </c>
      <c r="G31" s="131">
        <f t="shared" si="0"/>
        <v>20</v>
      </c>
      <c r="H31" s="154">
        <f t="shared" si="1"/>
        <v>0</v>
      </c>
      <c r="I31" s="121"/>
      <c r="J31" s="102"/>
      <c r="K31" s="123"/>
      <c r="L31" s="124"/>
      <c r="M31" s="121"/>
      <c r="N31" s="102"/>
      <c r="O31" s="118">
        <v>10</v>
      </c>
      <c r="P31" s="119">
        <f t="shared" si="5"/>
        <v>0</v>
      </c>
      <c r="Q31" s="121"/>
      <c r="R31" s="122"/>
      <c r="S31" s="123"/>
      <c r="T31" s="124"/>
      <c r="U31" s="117">
        <v>10</v>
      </c>
      <c r="V31" s="96">
        <f t="shared" si="6"/>
        <v>0</v>
      </c>
      <c r="W31" s="123"/>
      <c r="X31" s="124"/>
    </row>
    <row r="32" spans="2:24" s="109" customFormat="1" ht="120" x14ac:dyDescent="0.25">
      <c r="B32" s="147">
        <v>11</v>
      </c>
      <c r="C32" s="139" t="s">
        <v>236</v>
      </c>
      <c r="D32" s="142" t="s">
        <v>216</v>
      </c>
      <c r="E32" s="148" t="s">
        <v>195</v>
      </c>
      <c r="F32" s="153">
        <f>IF('Załącznik 1 - Formularz Oferty'!$T$57=TRUE,(VLOOKUP(C32,'Załącznik 1 - Formularz Oferty'!$C$53:$G$77,5,0)),0)</f>
        <v>0</v>
      </c>
      <c r="G32" s="131">
        <f t="shared" si="0"/>
        <v>20</v>
      </c>
      <c r="H32" s="154">
        <f t="shared" si="1"/>
        <v>0</v>
      </c>
      <c r="I32" s="121"/>
      <c r="J32" s="102"/>
      <c r="K32" s="123"/>
      <c r="L32" s="124"/>
      <c r="M32" s="121"/>
      <c r="N32" s="102"/>
      <c r="O32" s="118">
        <v>10</v>
      </c>
      <c r="P32" s="119">
        <f t="shared" si="5"/>
        <v>0</v>
      </c>
      <c r="Q32" s="121"/>
      <c r="R32" s="122"/>
      <c r="S32" s="123"/>
      <c r="T32" s="124"/>
      <c r="U32" s="117">
        <v>10</v>
      </c>
      <c r="V32" s="96">
        <f t="shared" si="6"/>
        <v>0</v>
      </c>
      <c r="W32" s="123"/>
      <c r="X32" s="124"/>
    </row>
    <row r="33" spans="2:24" s="109" customFormat="1" ht="120" x14ac:dyDescent="0.25">
      <c r="B33" s="147">
        <v>12</v>
      </c>
      <c r="C33" s="139" t="s">
        <v>237</v>
      </c>
      <c r="D33" s="142" t="s">
        <v>215</v>
      </c>
      <c r="E33" s="148" t="s">
        <v>196</v>
      </c>
      <c r="F33" s="153">
        <f>IF('Załącznik 1 - Formularz Oferty'!$T$57=TRUE,(VLOOKUP(C33,'Załącznik 1 - Formularz Oferty'!$C$53:$G$77,5,0)),0)</f>
        <v>0</v>
      </c>
      <c r="G33" s="131">
        <f t="shared" si="0"/>
        <v>10</v>
      </c>
      <c r="H33" s="154">
        <f t="shared" si="1"/>
        <v>0</v>
      </c>
      <c r="I33" s="121"/>
      <c r="J33" s="102"/>
      <c r="K33" s="123"/>
      <c r="L33" s="124"/>
      <c r="M33" s="121"/>
      <c r="N33" s="102"/>
      <c r="O33" s="118">
        <v>10</v>
      </c>
      <c r="P33" s="119">
        <f t="shared" si="5"/>
        <v>0</v>
      </c>
      <c r="Q33" s="121"/>
      <c r="R33" s="122"/>
      <c r="S33" s="123"/>
      <c r="T33" s="124"/>
      <c r="U33" s="101"/>
      <c r="V33" s="102"/>
      <c r="W33" s="123"/>
      <c r="X33" s="124"/>
    </row>
    <row r="34" spans="2:24" s="109" customFormat="1" ht="120" x14ac:dyDescent="0.25">
      <c r="B34" s="147">
        <v>13</v>
      </c>
      <c r="C34" s="139" t="s">
        <v>238</v>
      </c>
      <c r="D34" s="142" t="s">
        <v>214</v>
      </c>
      <c r="E34" s="148" t="s">
        <v>196</v>
      </c>
      <c r="F34" s="153">
        <f>IF('Załącznik 1 - Formularz Oferty'!$T$57=TRUE,(VLOOKUP(C34,'Załącznik 1 - Formularz Oferty'!$C$53:$G$77,5,0)),0)</f>
        <v>0</v>
      </c>
      <c r="G34" s="131">
        <f t="shared" si="0"/>
        <v>20</v>
      </c>
      <c r="H34" s="154">
        <f t="shared" si="1"/>
        <v>0</v>
      </c>
      <c r="I34" s="121"/>
      <c r="J34" s="102"/>
      <c r="K34" s="123"/>
      <c r="L34" s="124"/>
      <c r="M34" s="121"/>
      <c r="N34" s="102"/>
      <c r="O34" s="118">
        <v>10</v>
      </c>
      <c r="P34" s="119">
        <f t="shared" si="5"/>
        <v>0</v>
      </c>
      <c r="Q34" s="121"/>
      <c r="R34" s="122"/>
      <c r="S34" s="123"/>
      <c r="T34" s="124"/>
      <c r="U34" s="117">
        <v>10</v>
      </c>
      <c r="V34" s="96">
        <f t="shared" si="6"/>
        <v>0</v>
      </c>
      <c r="W34" s="123"/>
      <c r="X34" s="124"/>
    </row>
    <row r="35" spans="2:24" s="109" customFormat="1" ht="120" x14ac:dyDescent="0.25">
      <c r="B35" s="147">
        <v>14</v>
      </c>
      <c r="C35" s="139" t="s">
        <v>239</v>
      </c>
      <c r="D35" s="142" t="s">
        <v>213</v>
      </c>
      <c r="E35" s="148" t="s">
        <v>195</v>
      </c>
      <c r="F35" s="153">
        <f>IF('Załącznik 1 - Formularz Oferty'!$T$57=TRUE,(VLOOKUP(C35,'Załącznik 1 - Formularz Oferty'!$C$53:$G$77,5,0)),0)</f>
        <v>0</v>
      </c>
      <c r="G35" s="131">
        <f t="shared" si="0"/>
        <v>20</v>
      </c>
      <c r="H35" s="154">
        <f t="shared" si="1"/>
        <v>0</v>
      </c>
      <c r="I35" s="121"/>
      <c r="J35" s="102"/>
      <c r="K35" s="123"/>
      <c r="L35" s="124"/>
      <c r="M35" s="121"/>
      <c r="N35" s="102"/>
      <c r="O35" s="118">
        <v>10</v>
      </c>
      <c r="P35" s="119">
        <f t="shared" si="5"/>
        <v>0</v>
      </c>
      <c r="Q35" s="121"/>
      <c r="R35" s="122"/>
      <c r="S35" s="123"/>
      <c r="T35" s="124"/>
      <c r="U35" s="117">
        <v>10</v>
      </c>
      <c r="V35" s="96">
        <f t="shared" si="6"/>
        <v>0</v>
      </c>
      <c r="W35" s="123"/>
      <c r="X35" s="124"/>
    </row>
    <row r="36" spans="2:24" s="109" customFormat="1" ht="120" x14ac:dyDescent="0.25">
      <c r="B36" s="147">
        <v>15</v>
      </c>
      <c r="C36" s="139" t="s">
        <v>240</v>
      </c>
      <c r="D36" s="142" t="s">
        <v>212</v>
      </c>
      <c r="E36" s="148" t="s">
        <v>196</v>
      </c>
      <c r="F36" s="153">
        <f>IF('Załącznik 1 - Formularz Oferty'!$T$57=TRUE,(VLOOKUP(C36,'Załącznik 1 - Formularz Oferty'!$C$53:$G$77,5,0)),0)</f>
        <v>0</v>
      </c>
      <c r="G36" s="131">
        <f t="shared" si="0"/>
        <v>20</v>
      </c>
      <c r="H36" s="154">
        <f t="shared" si="1"/>
        <v>0</v>
      </c>
      <c r="I36" s="121"/>
      <c r="J36" s="102"/>
      <c r="K36" s="123"/>
      <c r="L36" s="124"/>
      <c r="M36" s="121"/>
      <c r="N36" s="102"/>
      <c r="O36" s="118">
        <v>10</v>
      </c>
      <c r="P36" s="119">
        <f t="shared" si="5"/>
        <v>0</v>
      </c>
      <c r="Q36" s="121"/>
      <c r="R36" s="122"/>
      <c r="S36" s="123"/>
      <c r="T36" s="124"/>
      <c r="U36" s="117">
        <v>10</v>
      </c>
      <c r="V36" s="96">
        <f t="shared" si="6"/>
        <v>0</v>
      </c>
      <c r="W36" s="123"/>
      <c r="X36" s="124"/>
    </row>
    <row r="37" spans="2:24" s="109" customFormat="1" ht="90" x14ac:dyDescent="0.25">
      <c r="B37" s="147">
        <v>16</v>
      </c>
      <c r="C37" s="139" t="s">
        <v>230</v>
      </c>
      <c r="D37" s="142" t="s">
        <v>211</v>
      </c>
      <c r="E37" s="148" t="s">
        <v>197</v>
      </c>
      <c r="F37" s="153">
        <f>IF('Załącznik 1 - Formularz Oferty'!$T$57=TRUE,(VLOOKUP(C37,'Załącznik 1 - Formularz Oferty'!$C$53:$G$77,5,0)),0)</f>
        <v>0</v>
      </c>
      <c r="G37" s="131">
        <f t="shared" si="0"/>
        <v>15</v>
      </c>
      <c r="H37" s="154">
        <f t="shared" si="1"/>
        <v>0</v>
      </c>
      <c r="I37" s="121"/>
      <c r="J37" s="102"/>
      <c r="K37" s="123"/>
      <c r="L37" s="124"/>
      <c r="M37" s="121"/>
      <c r="N37" s="102"/>
      <c r="O37" s="118">
        <v>10</v>
      </c>
      <c r="P37" s="119">
        <f t="shared" si="5"/>
        <v>0</v>
      </c>
      <c r="Q37" s="121"/>
      <c r="R37" s="122"/>
      <c r="S37" s="123"/>
      <c r="T37" s="124"/>
      <c r="U37" s="117">
        <v>5</v>
      </c>
      <c r="V37" s="96">
        <f t="shared" si="6"/>
        <v>0</v>
      </c>
      <c r="W37" s="123"/>
      <c r="X37" s="124"/>
    </row>
    <row r="38" spans="2:24" s="109" customFormat="1" ht="90" x14ac:dyDescent="0.25">
      <c r="B38" s="147">
        <v>17</v>
      </c>
      <c r="C38" s="139" t="s">
        <v>241</v>
      </c>
      <c r="D38" s="142" t="s">
        <v>218</v>
      </c>
      <c r="E38" s="148" t="s">
        <v>197</v>
      </c>
      <c r="F38" s="153">
        <f>IF('Załącznik 1 - Formularz Oferty'!$T$57=TRUE,(VLOOKUP(C38,'Załącznik 1 - Formularz Oferty'!$C$53:$G$77,5,0)),0)</f>
        <v>0</v>
      </c>
      <c r="G38" s="131">
        <f t="shared" si="0"/>
        <v>15</v>
      </c>
      <c r="H38" s="154">
        <f t="shared" si="1"/>
        <v>0</v>
      </c>
      <c r="I38" s="121"/>
      <c r="J38" s="102"/>
      <c r="K38" s="123"/>
      <c r="L38" s="124"/>
      <c r="M38" s="121"/>
      <c r="N38" s="102"/>
      <c r="O38" s="118">
        <v>10</v>
      </c>
      <c r="P38" s="119">
        <f t="shared" si="5"/>
        <v>0</v>
      </c>
      <c r="Q38" s="121"/>
      <c r="R38" s="122"/>
      <c r="S38" s="123"/>
      <c r="T38" s="124"/>
      <c r="U38" s="117">
        <v>5</v>
      </c>
      <c r="V38" s="96">
        <f t="shared" si="6"/>
        <v>0</v>
      </c>
      <c r="W38" s="123"/>
      <c r="X38" s="124"/>
    </row>
    <row r="39" spans="2:24" s="109" customFormat="1" ht="90" x14ac:dyDescent="0.25">
      <c r="B39" s="147">
        <v>18</v>
      </c>
      <c r="C39" s="139" t="s">
        <v>242</v>
      </c>
      <c r="D39" s="142" t="s">
        <v>219</v>
      </c>
      <c r="E39" s="148" t="s">
        <v>197</v>
      </c>
      <c r="F39" s="153">
        <f>IF('Załącznik 1 - Formularz Oferty'!$T$57=TRUE,(VLOOKUP(C39,'Załącznik 1 - Formularz Oferty'!$C$53:$G$77,5,0)),0)</f>
        <v>0</v>
      </c>
      <c r="G39" s="131">
        <f t="shared" si="0"/>
        <v>10</v>
      </c>
      <c r="H39" s="154">
        <f t="shared" si="1"/>
        <v>0</v>
      </c>
      <c r="I39" s="121"/>
      <c r="J39" s="102"/>
      <c r="K39" s="123"/>
      <c r="L39" s="124"/>
      <c r="M39" s="121"/>
      <c r="N39" s="102"/>
      <c r="O39" s="118">
        <v>10</v>
      </c>
      <c r="P39" s="119">
        <f t="shared" si="5"/>
        <v>0</v>
      </c>
      <c r="Q39" s="121"/>
      <c r="R39" s="122"/>
      <c r="S39" s="123"/>
      <c r="T39" s="124"/>
      <c r="U39" s="101"/>
      <c r="V39" s="102"/>
      <c r="W39" s="123"/>
      <c r="X39" s="124"/>
    </row>
    <row r="40" spans="2:24" s="109" customFormat="1" ht="90" x14ac:dyDescent="0.25">
      <c r="B40" s="147">
        <v>19</v>
      </c>
      <c r="C40" s="139" t="s">
        <v>243</v>
      </c>
      <c r="D40" s="142" t="s">
        <v>220</v>
      </c>
      <c r="E40" s="148" t="s">
        <v>197</v>
      </c>
      <c r="F40" s="153">
        <f>IF('Załącznik 1 - Formularz Oferty'!$T$57=TRUE,(VLOOKUP(C40,'Załącznik 1 - Formularz Oferty'!$C$53:$G$77,5,0)),0)</f>
        <v>0</v>
      </c>
      <c r="G40" s="131">
        <f t="shared" si="0"/>
        <v>10</v>
      </c>
      <c r="H40" s="154">
        <f t="shared" si="1"/>
        <v>0</v>
      </c>
      <c r="I40" s="121"/>
      <c r="J40" s="102"/>
      <c r="K40" s="123"/>
      <c r="L40" s="124"/>
      <c r="M40" s="121"/>
      <c r="N40" s="102"/>
      <c r="O40" s="118">
        <v>10</v>
      </c>
      <c r="P40" s="119">
        <f t="shared" si="5"/>
        <v>0</v>
      </c>
      <c r="Q40" s="121"/>
      <c r="R40" s="122"/>
      <c r="S40" s="123"/>
      <c r="T40" s="124"/>
      <c r="U40" s="101"/>
      <c r="V40" s="102"/>
      <c r="W40" s="123"/>
      <c r="X40" s="124"/>
    </row>
    <row r="41" spans="2:24" s="109" customFormat="1" ht="30" x14ac:dyDescent="0.25">
      <c r="B41" s="147">
        <v>20</v>
      </c>
      <c r="C41" s="139" t="s">
        <v>244</v>
      </c>
      <c r="D41" s="142" t="s">
        <v>221</v>
      </c>
      <c r="E41" s="148" t="s">
        <v>198</v>
      </c>
      <c r="F41" s="153">
        <f>IF('Załącznik 1 - Formularz Oferty'!$T$57=TRUE,(VLOOKUP(C41,'Załącznik 1 - Formularz Oferty'!$C$53:$G$77,5,0)),0)</f>
        <v>0</v>
      </c>
      <c r="G41" s="131">
        <f t="shared" si="0"/>
        <v>11</v>
      </c>
      <c r="H41" s="154">
        <f t="shared" si="1"/>
        <v>0</v>
      </c>
      <c r="I41" s="117">
        <v>1</v>
      </c>
      <c r="J41" s="96">
        <f t="shared" si="2"/>
        <v>0</v>
      </c>
      <c r="K41" s="123"/>
      <c r="L41" s="124"/>
      <c r="M41" s="121"/>
      <c r="N41" s="102"/>
      <c r="O41" s="118">
        <v>10</v>
      </c>
      <c r="P41" s="119">
        <f t="shared" si="5"/>
        <v>0</v>
      </c>
      <c r="Q41" s="121"/>
      <c r="R41" s="122"/>
      <c r="S41" s="123"/>
      <c r="T41" s="124"/>
      <c r="U41" s="101"/>
      <c r="V41" s="102"/>
      <c r="W41" s="123"/>
      <c r="X41" s="124"/>
    </row>
    <row r="42" spans="2:24" s="109" customFormat="1" ht="45" x14ac:dyDescent="0.25">
      <c r="B42" s="147">
        <v>21</v>
      </c>
      <c r="C42" s="139" t="s">
        <v>245</v>
      </c>
      <c r="D42" s="142" t="s">
        <v>223</v>
      </c>
      <c r="E42" s="148" t="s">
        <v>198</v>
      </c>
      <c r="F42" s="153">
        <f>IF('Załącznik 1 - Formularz Oferty'!$T$57=TRUE,(VLOOKUP(C42,'Załącznik 1 - Formularz Oferty'!$C$53:$G$77,5,0)),0)</f>
        <v>0</v>
      </c>
      <c r="G42" s="131">
        <f t="shared" si="0"/>
        <v>16</v>
      </c>
      <c r="H42" s="154">
        <f t="shared" si="1"/>
        <v>0</v>
      </c>
      <c r="I42" s="117">
        <v>1</v>
      </c>
      <c r="J42" s="96">
        <f t="shared" si="2"/>
        <v>0</v>
      </c>
      <c r="K42" s="123"/>
      <c r="L42" s="124"/>
      <c r="M42" s="121"/>
      <c r="N42" s="102"/>
      <c r="O42" s="118">
        <v>10</v>
      </c>
      <c r="P42" s="119">
        <f t="shared" si="5"/>
        <v>0</v>
      </c>
      <c r="Q42" s="117">
        <v>5</v>
      </c>
      <c r="R42" s="120">
        <f t="shared" si="8"/>
        <v>0</v>
      </c>
      <c r="S42" s="123"/>
      <c r="T42" s="124"/>
      <c r="U42" s="101"/>
      <c r="V42" s="102"/>
      <c r="W42" s="123"/>
      <c r="X42" s="124"/>
    </row>
    <row r="43" spans="2:24" s="109" customFormat="1" ht="45" x14ac:dyDescent="0.25">
      <c r="B43" s="147">
        <v>22</v>
      </c>
      <c r="C43" s="139" t="s">
        <v>246</v>
      </c>
      <c r="D43" s="142" t="s">
        <v>222</v>
      </c>
      <c r="E43" s="148" t="s">
        <v>199</v>
      </c>
      <c r="F43" s="153">
        <f>IF('Załącznik 1 - Formularz Oferty'!$T$57=TRUE,(VLOOKUP(C43,'Załącznik 1 - Formularz Oferty'!$C$53:$G$77,5,0)),0)</f>
        <v>0</v>
      </c>
      <c r="G43" s="131">
        <f t="shared" si="0"/>
        <v>11</v>
      </c>
      <c r="H43" s="154">
        <f t="shared" si="1"/>
        <v>0</v>
      </c>
      <c r="I43" s="121"/>
      <c r="J43" s="102"/>
      <c r="K43" s="118">
        <v>1</v>
      </c>
      <c r="L43" s="119">
        <f t="shared" si="3"/>
        <v>0</v>
      </c>
      <c r="M43" s="121"/>
      <c r="N43" s="102"/>
      <c r="O43" s="118">
        <v>10</v>
      </c>
      <c r="P43" s="119">
        <f t="shared" si="5"/>
        <v>0</v>
      </c>
      <c r="Q43" s="121"/>
      <c r="R43" s="122"/>
      <c r="S43" s="123"/>
      <c r="T43" s="124"/>
      <c r="U43" s="101"/>
      <c r="V43" s="102"/>
      <c r="W43" s="123"/>
      <c r="X43" s="124"/>
    </row>
    <row r="44" spans="2:24" s="109" customFormat="1" ht="75" x14ac:dyDescent="0.25">
      <c r="B44" s="170">
        <v>23</v>
      </c>
      <c r="C44" s="168" t="s">
        <v>256</v>
      </c>
      <c r="D44" s="169" t="s">
        <v>258</v>
      </c>
      <c r="E44" s="148" t="s">
        <v>199</v>
      </c>
      <c r="F44" s="153">
        <f>IF('Załącznik 1 - Formularz Oferty'!$T$57=TRUE,(VLOOKUP(C44,'Załącznik 1 - Formularz Oferty'!$C$53:$G$77,5,0)),0)</f>
        <v>0</v>
      </c>
      <c r="G44" s="131">
        <f t="shared" si="0"/>
        <v>12</v>
      </c>
      <c r="H44" s="154">
        <f t="shared" si="1"/>
        <v>0</v>
      </c>
      <c r="I44" s="117">
        <v>1</v>
      </c>
      <c r="J44" s="96">
        <f t="shared" si="2"/>
        <v>0</v>
      </c>
      <c r="K44" s="123"/>
      <c r="L44" s="124"/>
      <c r="M44" s="121"/>
      <c r="N44" s="102"/>
      <c r="O44" s="118">
        <v>10</v>
      </c>
      <c r="P44" s="119">
        <f t="shared" si="5"/>
        <v>0</v>
      </c>
      <c r="Q44" s="117">
        <v>1</v>
      </c>
      <c r="R44" s="120">
        <f t="shared" si="8"/>
        <v>0</v>
      </c>
      <c r="S44" s="123"/>
      <c r="T44" s="124"/>
      <c r="U44" s="101"/>
      <c r="V44" s="102"/>
      <c r="W44" s="123"/>
      <c r="X44" s="124"/>
    </row>
    <row r="45" spans="2:24" s="109" customFormat="1" ht="75" x14ac:dyDescent="0.25">
      <c r="B45" s="170">
        <v>24</v>
      </c>
      <c r="C45" s="168" t="s">
        <v>257</v>
      </c>
      <c r="D45" s="169" t="s">
        <v>259</v>
      </c>
      <c r="E45" s="148" t="s">
        <v>200</v>
      </c>
      <c r="F45" s="153">
        <f>IF('Załącznik 1 - Formularz Oferty'!$T$57=TRUE,(VLOOKUP(C45,'Załącznik 1 - Formularz Oferty'!$C$53:$G$77,5,0)),0)</f>
        <v>0</v>
      </c>
      <c r="G45" s="131">
        <f t="shared" si="0"/>
        <v>12</v>
      </c>
      <c r="H45" s="154">
        <f t="shared" si="1"/>
        <v>0</v>
      </c>
      <c r="I45" s="117">
        <v>1</v>
      </c>
      <c r="J45" s="96">
        <f t="shared" si="2"/>
        <v>0</v>
      </c>
      <c r="K45" s="118">
        <v>1</v>
      </c>
      <c r="L45" s="119">
        <f t="shared" si="3"/>
        <v>0</v>
      </c>
      <c r="M45" s="121"/>
      <c r="N45" s="102"/>
      <c r="O45" s="118">
        <v>10</v>
      </c>
      <c r="P45" s="119">
        <f t="shared" si="5"/>
        <v>0</v>
      </c>
      <c r="Q45" s="121"/>
      <c r="R45" s="122"/>
      <c r="S45" s="123"/>
      <c r="T45" s="124"/>
      <c r="U45" s="101"/>
      <c r="V45" s="102"/>
      <c r="W45" s="123"/>
      <c r="X45" s="124"/>
    </row>
    <row r="46" spans="2:24" s="109" customFormat="1" ht="75" x14ac:dyDescent="0.25">
      <c r="B46" s="170">
        <v>25</v>
      </c>
      <c r="C46" s="168" t="s">
        <v>255</v>
      </c>
      <c r="D46" s="169" t="s">
        <v>224</v>
      </c>
      <c r="E46" s="148" t="s">
        <v>201</v>
      </c>
      <c r="F46" s="153">
        <f>IF('Załącznik 1 - Formularz Oferty'!$T$57=TRUE,(VLOOKUP(C46,'Załącznik 1 - Formularz Oferty'!$C$53:$G$77,5,0)),0)</f>
        <v>0</v>
      </c>
      <c r="G46" s="131">
        <f t="shared" si="0"/>
        <v>10</v>
      </c>
      <c r="H46" s="154">
        <f t="shared" si="1"/>
        <v>0</v>
      </c>
      <c r="I46" s="121"/>
      <c r="J46" s="102"/>
      <c r="K46" s="123"/>
      <c r="L46" s="124"/>
      <c r="M46" s="121"/>
      <c r="N46" s="102"/>
      <c r="O46" s="118">
        <v>10</v>
      </c>
      <c r="P46" s="119">
        <f t="shared" si="5"/>
        <v>0</v>
      </c>
      <c r="Q46" s="121"/>
      <c r="R46" s="122"/>
      <c r="S46" s="123"/>
      <c r="T46" s="124"/>
      <c r="U46" s="101"/>
      <c r="V46" s="102"/>
      <c r="W46" s="123"/>
      <c r="X46" s="124"/>
    </row>
    <row r="47" spans="2:24" s="111" customFormat="1" ht="51.95" customHeight="1" x14ac:dyDescent="0.25">
      <c r="I47" s="155" t="s">
        <v>132</v>
      </c>
      <c r="J47" s="156">
        <f>SUM(J22:J46)</f>
        <v>0</v>
      </c>
      <c r="K47" s="157" t="s">
        <v>152</v>
      </c>
      <c r="L47" s="158">
        <f>SUM(L22:L46)</f>
        <v>0</v>
      </c>
      <c r="M47" s="155" t="s">
        <v>153</v>
      </c>
      <c r="N47" s="158">
        <f>SUM(N22:N46)</f>
        <v>0</v>
      </c>
      <c r="O47" s="157" t="s">
        <v>159</v>
      </c>
      <c r="P47" s="158">
        <f>SUM(P22:P46)</f>
        <v>0</v>
      </c>
      <c r="Q47" s="155" t="s">
        <v>158</v>
      </c>
      <c r="R47" s="158">
        <f>SUM(R22:R46)</f>
        <v>0</v>
      </c>
      <c r="S47" s="157" t="s">
        <v>160</v>
      </c>
      <c r="T47" s="158">
        <f>SUM(T22:T46)</f>
        <v>0</v>
      </c>
      <c r="U47" s="155" t="s">
        <v>161</v>
      </c>
      <c r="V47" s="158">
        <f>SUM(V22:V46)</f>
        <v>0</v>
      </c>
      <c r="W47" s="157" t="s">
        <v>183</v>
      </c>
      <c r="X47" s="158">
        <f>SUM(X22:X46)</f>
        <v>0</v>
      </c>
    </row>
    <row r="49" spans="3:8" ht="15.75" thickBot="1" x14ac:dyDescent="0.3"/>
    <row r="50" spans="3:8" ht="44.25" customHeight="1" x14ac:dyDescent="0.25">
      <c r="C50" s="213" t="str">
        <f>'Załącznik 1 - Formularz Oferty'!C82</f>
        <v>13.02.2025r</v>
      </c>
      <c r="D50" s="214"/>
      <c r="E50" s="214" t="str">
        <f>'Załącznik 1 - Formularz Oferty'!D82</f>
        <v>ENEA</v>
      </c>
      <c r="F50" s="214"/>
      <c r="G50" s="214"/>
      <c r="H50" s="215"/>
    </row>
    <row r="51" spans="3:8" ht="32.25" customHeight="1" thickBot="1" x14ac:dyDescent="0.3">
      <c r="C51" s="216" t="s">
        <v>97</v>
      </c>
      <c r="D51" s="217"/>
      <c r="E51" s="218" t="s">
        <v>98</v>
      </c>
      <c r="F51" s="219"/>
      <c r="G51" s="219"/>
      <c r="H51" s="220"/>
    </row>
  </sheetData>
  <sheetProtection algorithmName="SHA-512" hashValue="oaCtciOmagSbRoDmin3K4dJsZ8KXI1jjSSG08dU8P4UrImytHEEwF6hpYlUmwmFcNEp1uvWzWea8BOJGwqL/4A==" saltValue="ZAyS/Pa3f5meFgxayoLJYQ==" spinCount="100000" sheet="1" objects="1" scenarios="1"/>
  <protectedRanges>
    <protectedRange sqref="B5:F5" name="Rozstęp1_1"/>
    <protectedRange sqref="B9:F9" name="Rozstęp1_2"/>
    <protectedRange sqref="B12:F12" name="Rozstęp1_3"/>
    <protectedRange sqref="C50:D50" name="Rozstęp1_1_1"/>
    <protectedRange sqref="E50:G50" name="Rozstęp1_1_1_2"/>
  </protectedRanges>
  <mergeCells count="12">
    <mergeCell ref="B19:C19"/>
    <mergeCell ref="D19:F19"/>
    <mergeCell ref="C50:D50"/>
    <mergeCell ref="E50:H50"/>
    <mergeCell ref="C51:D51"/>
    <mergeCell ref="E51:H51"/>
    <mergeCell ref="B15:H15"/>
    <mergeCell ref="B1:H1"/>
    <mergeCell ref="B3:H3"/>
    <mergeCell ref="B5:H5"/>
    <mergeCell ref="B9:H9"/>
    <mergeCell ref="B12:H12"/>
  </mergeCells>
  <dataValidations count="1">
    <dataValidation type="whole" allowBlank="1" showInputMessage="1" showErrorMessage="1" sqref="G22:G46" xr:uid="{00000000-0002-0000-0800-000000000000}">
      <formula1>0</formula1>
      <formula2>99999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13</vt:i4>
      </vt:variant>
    </vt:vector>
  </HeadingPairs>
  <TitlesOfParts>
    <vt:vector size="13" baseType="lpstr">
      <vt:lpstr>Pomocniczy</vt:lpstr>
      <vt:lpstr>Załącznik 1 - Formularz Oferty</vt:lpstr>
      <vt:lpstr>zadanie 1-4</vt:lpstr>
      <vt:lpstr>Zadanie55</vt:lpstr>
      <vt:lpstr>Zadanie66</vt:lpstr>
      <vt:lpstr>Zadanie77</vt:lpstr>
      <vt:lpstr>Załącznik 2-F.O. dla Zadania 1</vt:lpstr>
      <vt:lpstr>Załącznik 3-F.O. dla Zadania 2</vt:lpstr>
      <vt:lpstr>Załącznik 4-F.O. dla Zadania 3</vt:lpstr>
      <vt:lpstr>Załącznik 5-F.O. dla Zadania 4</vt:lpstr>
      <vt:lpstr>Załącznik 6-F.O. dla Zadania 5</vt:lpstr>
      <vt:lpstr>Załącznik 7-F.O. dla Zadania 6</vt:lpstr>
      <vt:lpstr>Załącznik 8-F.O. dla Zadania 7</vt:lpstr>
    </vt:vector>
  </TitlesOfParts>
  <Company>EC-ECN-05603-P3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Nowak Przemysław</dc:creator>
  <cp:lastModifiedBy>Stachowiak Marek</cp:lastModifiedBy>
  <cp:lastPrinted>2021-07-09T11:13:01Z</cp:lastPrinted>
  <dcterms:created xsi:type="dcterms:W3CDTF">2021-06-23T06:23:05Z</dcterms:created>
  <dcterms:modified xsi:type="dcterms:W3CDTF">2025-02-25T10:41:23Z</dcterms:modified>
</cp:coreProperties>
</file>